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480" windowHeight="91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" i="1" l="1"/>
  <c r="J97" i="1" l="1"/>
  <c r="J21" i="1"/>
  <c r="K97" i="1" l="1"/>
  <c r="K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21" i="1"/>
  <c r="E96" i="1"/>
  <c r="E20" i="1"/>
  <c r="E16" i="1" l="1"/>
  <c r="F20" i="1"/>
  <c r="L97" i="1"/>
  <c r="M97" i="1" s="1"/>
  <c r="L21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97" i="1"/>
  <c r="G21" i="1"/>
  <c r="M21" i="1" l="1"/>
  <c r="J22" i="1" s="1"/>
  <c r="K22" i="1" s="1"/>
  <c r="G97" i="1"/>
  <c r="F96" i="1"/>
  <c r="F16" i="1" s="1"/>
  <c r="J98" i="1"/>
  <c r="H97" i="1"/>
  <c r="K98" i="1" l="1"/>
  <c r="D98" i="1" s="1"/>
  <c r="C98" i="1"/>
  <c r="L98" i="1" l="1"/>
  <c r="M98" i="1" s="1"/>
  <c r="L22" i="1"/>
  <c r="M22" i="1" s="1"/>
  <c r="D22" i="1"/>
  <c r="G98" i="1"/>
  <c r="J99" i="1"/>
  <c r="K99" i="1" l="1"/>
  <c r="D99" i="1" s="1"/>
  <c r="J23" i="1"/>
  <c r="K23" i="1" s="1"/>
  <c r="H98" i="1"/>
  <c r="L23" i="1" l="1"/>
  <c r="D23" i="1"/>
  <c r="C99" i="1"/>
  <c r="L99" i="1"/>
  <c r="M99" i="1" s="1"/>
  <c r="M23" i="1" l="1"/>
  <c r="G99" i="1"/>
  <c r="J100" i="1"/>
  <c r="K100" i="1" l="1"/>
  <c r="D100" i="1" s="1"/>
  <c r="J24" i="1"/>
  <c r="K24" i="1" s="1"/>
  <c r="H99" i="1"/>
  <c r="L100" i="1" l="1"/>
  <c r="M100" i="1" s="1"/>
  <c r="L24" i="1"/>
  <c r="D24" i="1"/>
  <c r="C100" i="1"/>
  <c r="J101" i="1"/>
  <c r="K101" i="1" l="1"/>
  <c r="D101" i="1" s="1"/>
  <c r="M24" i="1"/>
  <c r="G100" i="1"/>
  <c r="L101" i="1" l="1"/>
  <c r="M101" i="1" s="1"/>
  <c r="J25" i="1"/>
  <c r="K25" i="1" s="1"/>
  <c r="H100" i="1"/>
  <c r="J102" i="1" l="1"/>
  <c r="L25" i="1"/>
  <c r="M25" i="1" s="1"/>
  <c r="J26" i="1" s="1"/>
  <c r="K26" i="1" s="1"/>
  <c r="D25" i="1"/>
  <c r="C101" i="1"/>
  <c r="K102" i="1" l="1"/>
  <c r="L102" i="1" s="1"/>
  <c r="M102" i="1" s="1"/>
  <c r="L26" i="1"/>
  <c r="D26" i="1"/>
  <c r="G101" i="1"/>
  <c r="H101" i="1" s="1"/>
  <c r="J103" i="1"/>
  <c r="K103" i="1" l="1"/>
  <c r="D103" i="1" s="1"/>
  <c r="D102" i="1"/>
  <c r="M26" i="1"/>
  <c r="J27" i="1" s="1"/>
  <c r="K27" i="1" s="1"/>
  <c r="C102" i="1"/>
  <c r="L103" i="1"/>
  <c r="M103" i="1" s="1"/>
  <c r="L27" i="1" l="1"/>
  <c r="D27" i="1"/>
  <c r="G102" i="1"/>
  <c r="H102" i="1" s="1"/>
  <c r="C103" i="1" s="1"/>
  <c r="G103" i="1" s="1"/>
  <c r="H103" i="1" s="1"/>
  <c r="C104" i="1" s="1"/>
  <c r="J104" i="1"/>
  <c r="K104" i="1" l="1"/>
  <c r="D104" i="1" s="1"/>
  <c r="G104" i="1" s="1"/>
  <c r="H104" i="1" s="1"/>
  <c r="C105" i="1" s="1"/>
  <c r="M27" i="1"/>
  <c r="J28" i="1" s="1"/>
  <c r="K28" i="1" s="1"/>
  <c r="L104" i="1" l="1"/>
  <c r="M104" i="1" s="1"/>
  <c r="L28" i="1"/>
  <c r="D28" i="1"/>
  <c r="J105" i="1" l="1"/>
  <c r="M28" i="1"/>
  <c r="J29" i="1" s="1"/>
  <c r="K29" i="1" s="1"/>
  <c r="K105" i="1" l="1"/>
  <c r="L105" i="1" s="1"/>
  <c r="M105" i="1" s="1"/>
  <c r="D29" i="1"/>
  <c r="J106" i="1" l="1"/>
  <c r="D105" i="1"/>
  <c r="G105" i="1" s="1"/>
  <c r="H105" i="1" s="1"/>
  <c r="C106" i="1" s="1"/>
  <c r="L29" i="1"/>
  <c r="M29" i="1" s="1"/>
  <c r="J30" i="1" s="1"/>
  <c r="K30" i="1" s="1"/>
  <c r="K106" i="1" l="1"/>
  <c r="L106" i="1" s="1"/>
  <c r="M106" i="1" s="1"/>
  <c r="L30" i="1"/>
  <c r="M30" i="1" s="1"/>
  <c r="J31" i="1" s="1"/>
  <c r="K31" i="1" s="1"/>
  <c r="D30" i="1"/>
  <c r="J107" i="1" l="1"/>
  <c r="D106" i="1"/>
  <c r="G106" i="1" s="1"/>
  <c r="H106" i="1" s="1"/>
  <c r="C107" i="1" s="1"/>
  <c r="K107" i="1"/>
  <c r="D107" i="1" s="1"/>
  <c r="L31" i="1"/>
  <c r="M31" i="1" s="1"/>
  <c r="J32" i="1" s="1"/>
  <c r="K32" i="1" s="1"/>
  <c r="D31" i="1"/>
  <c r="G107" i="1" l="1"/>
  <c r="H107" i="1" s="1"/>
  <c r="C108" i="1" s="1"/>
  <c r="L107" i="1"/>
  <c r="M107" i="1" s="1"/>
  <c r="L32" i="1"/>
  <c r="M32" i="1" s="1"/>
  <c r="J33" i="1" s="1"/>
  <c r="K33" i="1" s="1"/>
  <c r="D32" i="1"/>
  <c r="J108" i="1" l="1"/>
  <c r="L33" i="1"/>
  <c r="M33" i="1" s="1"/>
  <c r="J34" i="1" s="1"/>
  <c r="K34" i="1" s="1"/>
  <c r="D33" i="1"/>
  <c r="K108" i="1" l="1"/>
  <c r="L108" i="1" s="1"/>
  <c r="L34" i="1"/>
  <c r="M34" i="1" s="1"/>
  <c r="J35" i="1" s="1"/>
  <c r="K35" i="1" s="1"/>
  <c r="D34" i="1"/>
  <c r="M108" i="1" l="1"/>
  <c r="J109" i="1" s="1"/>
  <c r="D108" i="1"/>
  <c r="G108" i="1" s="1"/>
  <c r="H108" i="1" s="1"/>
  <c r="C109" i="1" s="1"/>
  <c r="L35" i="1"/>
  <c r="M35" i="1" s="1"/>
  <c r="J36" i="1" s="1"/>
  <c r="K36" i="1" s="1"/>
  <c r="D35" i="1"/>
  <c r="K109" i="1" l="1"/>
  <c r="D109" i="1" s="1"/>
  <c r="G109" i="1" s="1"/>
  <c r="H109" i="1" s="1"/>
  <c r="C110" i="1" s="1"/>
  <c r="L36" i="1"/>
  <c r="M36" i="1" s="1"/>
  <c r="J37" i="1" s="1"/>
  <c r="K37" i="1" s="1"/>
  <c r="D36" i="1"/>
  <c r="L109" i="1" l="1"/>
  <c r="L37" i="1"/>
  <c r="M37" i="1" s="1"/>
  <c r="J38" i="1" s="1"/>
  <c r="K38" i="1" s="1"/>
  <c r="D37" i="1"/>
  <c r="M109" i="1" l="1"/>
  <c r="J110" i="1" s="1"/>
  <c r="L38" i="1"/>
  <c r="M38" i="1" s="1"/>
  <c r="J39" i="1" s="1"/>
  <c r="K39" i="1" s="1"/>
  <c r="D38" i="1"/>
  <c r="K110" i="1" l="1"/>
  <c r="D110" i="1" s="1"/>
  <c r="G110" i="1" s="1"/>
  <c r="H110" i="1" s="1"/>
  <c r="C111" i="1" s="1"/>
  <c r="L39" i="1"/>
  <c r="M39" i="1" s="1"/>
  <c r="J40" i="1" s="1"/>
  <c r="K40" i="1" s="1"/>
  <c r="D39" i="1"/>
  <c r="L110" i="1" l="1"/>
  <c r="L40" i="1"/>
  <c r="M40" i="1" s="1"/>
  <c r="J41" i="1" s="1"/>
  <c r="K41" i="1" s="1"/>
  <c r="D40" i="1"/>
  <c r="M110" i="1" l="1"/>
  <c r="J111" i="1" s="1"/>
  <c r="L41" i="1"/>
  <c r="M41" i="1" s="1"/>
  <c r="J42" i="1" s="1"/>
  <c r="K42" i="1" s="1"/>
  <c r="D41" i="1"/>
  <c r="K111" i="1" l="1"/>
  <c r="D111" i="1" s="1"/>
  <c r="G111" i="1" s="1"/>
  <c r="H111" i="1" s="1"/>
  <c r="C112" i="1" s="1"/>
  <c r="L42" i="1"/>
  <c r="M42" i="1" s="1"/>
  <c r="J43" i="1" s="1"/>
  <c r="K43" i="1" s="1"/>
  <c r="D42" i="1"/>
  <c r="L111" i="1" l="1"/>
  <c r="L43" i="1"/>
  <c r="D43" i="1"/>
  <c r="M111" i="1" l="1"/>
  <c r="J112" i="1" s="1"/>
  <c r="M43" i="1"/>
  <c r="J44" i="1" s="1"/>
  <c r="K44" i="1" s="1"/>
  <c r="K112" i="1" l="1"/>
  <c r="D112" i="1" s="1"/>
  <c r="G112" i="1" s="1"/>
  <c r="H112" i="1" s="1"/>
  <c r="C113" i="1" s="1"/>
  <c r="L44" i="1"/>
  <c r="D44" i="1"/>
  <c r="L112" i="1" l="1"/>
  <c r="M44" i="1"/>
  <c r="J45" i="1" s="1"/>
  <c r="K45" i="1" s="1"/>
  <c r="M112" i="1" l="1"/>
  <c r="J113" i="1" s="1"/>
  <c r="L45" i="1"/>
  <c r="D45" i="1"/>
  <c r="K113" i="1" l="1"/>
  <c r="D113" i="1" s="1"/>
  <c r="G113" i="1" s="1"/>
  <c r="H113" i="1" s="1"/>
  <c r="C114" i="1" s="1"/>
  <c r="M45" i="1"/>
  <c r="J46" i="1" s="1"/>
  <c r="K46" i="1" s="1"/>
  <c r="L113" i="1" l="1"/>
  <c r="L46" i="1"/>
  <c r="M46" i="1" s="1"/>
  <c r="J47" i="1" s="1"/>
  <c r="K47" i="1" s="1"/>
  <c r="D46" i="1"/>
  <c r="M113" i="1" l="1"/>
  <c r="J114" i="1" s="1"/>
  <c r="L47" i="1"/>
  <c r="M47" i="1" s="1"/>
  <c r="J48" i="1" s="1"/>
  <c r="K48" i="1" s="1"/>
  <c r="D47" i="1"/>
  <c r="K114" i="1" l="1"/>
  <c r="D114" i="1" s="1"/>
  <c r="G114" i="1" s="1"/>
  <c r="H114" i="1" s="1"/>
  <c r="C115" i="1" s="1"/>
  <c r="L48" i="1"/>
  <c r="M48" i="1" s="1"/>
  <c r="J49" i="1" s="1"/>
  <c r="K49" i="1" s="1"/>
  <c r="D48" i="1"/>
  <c r="L114" i="1" l="1"/>
  <c r="L49" i="1"/>
  <c r="M49" i="1" s="1"/>
  <c r="J50" i="1" s="1"/>
  <c r="K50" i="1" s="1"/>
  <c r="D49" i="1"/>
  <c r="M114" i="1" l="1"/>
  <c r="J115" i="1" s="1"/>
  <c r="L50" i="1"/>
  <c r="M50" i="1" s="1"/>
  <c r="J51" i="1" s="1"/>
  <c r="K51" i="1" s="1"/>
  <c r="D50" i="1"/>
  <c r="K115" i="1" l="1"/>
  <c r="D115" i="1" s="1"/>
  <c r="G115" i="1" s="1"/>
  <c r="H115" i="1" s="1"/>
  <c r="C116" i="1" s="1"/>
  <c r="L51" i="1"/>
  <c r="M51" i="1" s="1"/>
  <c r="J52" i="1" s="1"/>
  <c r="K52" i="1" s="1"/>
  <c r="D51" i="1"/>
  <c r="L115" i="1" l="1"/>
  <c r="L52" i="1"/>
  <c r="M52" i="1" s="1"/>
  <c r="J53" i="1" s="1"/>
  <c r="K53" i="1" s="1"/>
  <c r="D52" i="1"/>
  <c r="M115" i="1" l="1"/>
  <c r="J116" i="1" s="1"/>
  <c r="L53" i="1"/>
  <c r="M53" i="1" s="1"/>
  <c r="J54" i="1" s="1"/>
  <c r="K54" i="1" s="1"/>
  <c r="D53" i="1"/>
  <c r="K116" i="1" l="1"/>
  <c r="D116" i="1" s="1"/>
  <c r="G116" i="1" s="1"/>
  <c r="H116" i="1" s="1"/>
  <c r="C117" i="1" s="1"/>
  <c r="L54" i="1"/>
  <c r="M54" i="1" s="1"/>
  <c r="J55" i="1" s="1"/>
  <c r="K55" i="1" s="1"/>
  <c r="D54" i="1"/>
  <c r="L116" i="1" l="1"/>
  <c r="L55" i="1"/>
  <c r="M55" i="1" s="1"/>
  <c r="J56" i="1" s="1"/>
  <c r="K56" i="1" s="1"/>
  <c r="D55" i="1"/>
  <c r="M116" i="1" l="1"/>
  <c r="J117" i="1" s="1"/>
  <c r="L56" i="1"/>
  <c r="M56" i="1" s="1"/>
  <c r="J57" i="1" s="1"/>
  <c r="K57" i="1" s="1"/>
  <c r="D56" i="1"/>
  <c r="K117" i="1" l="1"/>
  <c r="D117" i="1" s="1"/>
  <c r="G117" i="1" s="1"/>
  <c r="H117" i="1" s="1"/>
  <c r="C118" i="1" s="1"/>
  <c r="L57" i="1"/>
  <c r="M57" i="1" s="1"/>
  <c r="J58" i="1" s="1"/>
  <c r="K58" i="1" s="1"/>
  <c r="D57" i="1"/>
  <c r="L117" i="1" l="1"/>
  <c r="L58" i="1"/>
  <c r="M58" i="1" s="1"/>
  <c r="J59" i="1" s="1"/>
  <c r="K59" i="1" s="1"/>
  <c r="D58" i="1"/>
  <c r="M117" i="1" l="1"/>
  <c r="J118" i="1" s="1"/>
  <c r="L59" i="1"/>
  <c r="M59" i="1" s="1"/>
  <c r="J60" i="1" s="1"/>
  <c r="K60" i="1" s="1"/>
  <c r="D59" i="1"/>
  <c r="K118" i="1" l="1"/>
  <c r="D118" i="1" s="1"/>
  <c r="G118" i="1" s="1"/>
  <c r="H118" i="1" s="1"/>
  <c r="C119" i="1" s="1"/>
  <c r="L60" i="1"/>
  <c r="M60" i="1" s="1"/>
  <c r="J61" i="1" s="1"/>
  <c r="K61" i="1" s="1"/>
  <c r="D60" i="1"/>
  <c r="L118" i="1" l="1"/>
  <c r="M118" i="1" s="1"/>
  <c r="J119" i="1" s="1"/>
  <c r="L61" i="1"/>
  <c r="M61" i="1" s="1"/>
  <c r="J62" i="1" s="1"/>
  <c r="K62" i="1" s="1"/>
  <c r="D61" i="1"/>
  <c r="K119" i="1" l="1"/>
  <c r="D119" i="1" s="1"/>
  <c r="G119" i="1" s="1"/>
  <c r="H119" i="1" s="1"/>
  <c r="C120" i="1" s="1"/>
  <c r="L62" i="1"/>
  <c r="M62" i="1" s="1"/>
  <c r="J63" i="1" s="1"/>
  <c r="K63" i="1" s="1"/>
  <c r="D62" i="1"/>
  <c r="L119" i="1" l="1"/>
  <c r="L63" i="1"/>
  <c r="M63" i="1" s="1"/>
  <c r="J64" i="1" s="1"/>
  <c r="K64" i="1" s="1"/>
  <c r="D63" i="1"/>
  <c r="M119" i="1" l="1"/>
  <c r="J120" i="1" s="1"/>
  <c r="L64" i="1"/>
  <c r="M64" i="1" s="1"/>
  <c r="J65" i="1" s="1"/>
  <c r="D64" i="1"/>
  <c r="D20" i="1" s="1"/>
  <c r="K120" i="1" l="1"/>
  <c r="D120" i="1" s="1"/>
  <c r="G120" i="1" s="1"/>
  <c r="H120" i="1" s="1"/>
  <c r="C121" i="1" s="1"/>
  <c r="K65" i="1"/>
  <c r="L65" i="1" s="1"/>
  <c r="M65" i="1" s="1"/>
  <c r="J66" i="1" s="1"/>
  <c r="L120" i="1" l="1"/>
  <c r="K66" i="1"/>
  <c r="L66" i="1" s="1"/>
  <c r="M66" i="1" s="1"/>
  <c r="J67" i="1" s="1"/>
  <c r="M120" i="1" l="1"/>
  <c r="J121" i="1" s="1"/>
  <c r="K67" i="1"/>
  <c r="L67" i="1" s="1"/>
  <c r="M67" i="1" s="1"/>
  <c r="J68" i="1" s="1"/>
  <c r="K121" i="1" l="1"/>
  <c r="D121" i="1" s="1"/>
  <c r="G121" i="1" s="1"/>
  <c r="H121" i="1" s="1"/>
  <c r="C122" i="1" s="1"/>
  <c r="K68" i="1"/>
  <c r="L68" i="1" s="1"/>
  <c r="M68" i="1" s="1"/>
  <c r="J69" i="1" s="1"/>
  <c r="L121" i="1" l="1"/>
  <c r="M121" i="1" s="1"/>
  <c r="J122" i="1" s="1"/>
  <c r="K69" i="1"/>
  <c r="L69" i="1" s="1"/>
  <c r="M69" i="1" s="1"/>
  <c r="J70" i="1" s="1"/>
  <c r="K122" i="1" l="1"/>
  <c r="D122" i="1" s="1"/>
  <c r="G122" i="1" s="1"/>
  <c r="H122" i="1" s="1"/>
  <c r="C123" i="1" s="1"/>
  <c r="K70" i="1"/>
  <c r="L70" i="1" s="1"/>
  <c r="M70" i="1" s="1"/>
  <c r="J71" i="1" s="1"/>
  <c r="L122" i="1" l="1"/>
  <c r="K71" i="1"/>
  <c r="L71" i="1" s="1"/>
  <c r="M71" i="1" s="1"/>
  <c r="J72" i="1" s="1"/>
  <c r="M122" i="1" l="1"/>
  <c r="J123" i="1" s="1"/>
  <c r="K72" i="1"/>
  <c r="L72" i="1" s="1"/>
  <c r="M72" i="1" s="1"/>
  <c r="J73" i="1" s="1"/>
  <c r="K123" i="1" l="1"/>
  <c r="D123" i="1" s="1"/>
  <c r="G123" i="1" s="1"/>
  <c r="H123" i="1" s="1"/>
  <c r="C124" i="1" s="1"/>
  <c r="K73" i="1"/>
  <c r="L73" i="1" s="1"/>
  <c r="M73" i="1" s="1"/>
  <c r="J74" i="1" s="1"/>
  <c r="L123" i="1" l="1"/>
  <c r="K74" i="1"/>
  <c r="L74" i="1" s="1"/>
  <c r="M74" i="1" s="1"/>
  <c r="J75" i="1" s="1"/>
  <c r="M123" i="1" l="1"/>
  <c r="J124" i="1" s="1"/>
  <c r="K75" i="1"/>
  <c r="L75" i="1" s="1"/>
  <c r="M75" i="1" s="1"/>
  <c r="J76" i="1" s="1"/>
  <c r="K124" i="1" l="1"/>
  <c r="D124" i="1" s="1"/>
  <c r="G124" i="1" s="1"/>
  <c r="H124" i="1" s="1"/>
  <c r="C125" i="1" s="1"/>
  <c r="K76" i="1"/>
  <c r="L76" i="1" s="1"/>
  <c r="M76" i="1" s="1"/>
  <c r="J77" i="1" s="1"/>
  <c r="L124" i="1" l="1"/>
  <c r="K77" i="1"/>
  <c r="L77" i="1" s="1"/>
  <c r="M77" i="1" s="1"/>
  <c r="J78" i="1" s="1"/>
  <c r="M124" i="1" l="1"/>
  <c r="J125" i="1" s="1"/>
  <c r="K78" i="1"/>
  <c r="L78" i="1" s="1"/>
  <c r="H21" i="1"/>
  <c r="K125" i="1" l="1"/>
  <c r="D125" i="1" s="1"/>
  <c r="G125" i="1" s="1"/>
  <c r="H125" i="1" s="1"/>
  <c r="C126" i="1" s="1"/>
  <c r="M78" i="1"/>
  <c r="J79" i="1" s="1"/>
  <c r="C22" i="1"/>
  <c r="L125" i="1" l="1"/>
  <c r="K79" i="1"/>
  <c r="L79" i="1" s="1"/>
  <c r="G22" i="1"/>
  <c r="M125" i="1" l="1"/>
  <c r="J126" i="1" s="1"/>
  <c r="M79" i="1"/>
  <c r="J80" i="1" s="1"/>
  <c r="H22" i="1"/>
  <c r="K126" i="1" l="1"/>
  <c r="D126" i="1" s="1"/>
  <c r="G126" i="1" s="1"/>
  <c r="H126" i="1" s="1"/>
  <c r="C127" i="1" s="1"/>
  <c r="K80" i="1"/>
  <c r="L80" i="1" s="1"/>
  <c r="C23" i="1"/>
  <c r="L126" i="1" l="1"/>
  <c r="M80" i="1"/>
  <c r="J81" i="1" s="1"/>
  <c r="G23" i="1"/>
  <c r="M126" i="1" l="1"/>
  <c r="J127" i="1" s="1"/>
  <c r="K81" i="1"/>
  <c r="L81" i="1" s="1"/>
  <c r="H23" i="1"/>
  <c r="K127" i="1" l="1"/>
  <c r="D127" i="1" s="1"/>
  <c r="G127" i="1" s="1"/>
  <c r="H127" i="1" s="1"/>
  <c r="C128" i="1" s="1"/>
  <c r="M81" i="1"/>
  <c r="J82" i="1" s="1"/>
  <c r="C24" i="1"/>
  <c r="L127" i="1" l="1"/>
  <c r="K82" i="1"/>
  <c r="L82" i="1" s="1"/>
  <c r="G24" i="1"/>
  <c r="M127" i="1" l="1"/>
  <c r="J128" i="1" s="1"/>
  <c r="M82" i="1"/>
  <c r="J83" i="1" s="1"/>
  <c r="H24" i="1"/>
  <c r="K128" i="1" l="1"/>
  <c r="D128" i="1" s="1"/>
  <c r="G128" i="1" s="1"/>
  <c r="H128" i="1" s="1"/>
  <c r="C129" i="1" s="1"/>
  <c r="K83" i="1"/>
  <c r="L83" i="1" s="1"/>
  <c r="C25" i="1"/>
  <c r="L128" i="1" l="1"/>
  <c r="M83" i="1"/>
  <c r="J84" i="1" s="1"/>
  <c r="G25" i="1"/>
  <c r="H25" i="1" s="1"/>
  <c r="M128" i="1" l="1"/>
  <c r="J129" i="1" s="1"/>
  <c r="K84" i="1"/>
  <c r="L84" i="1" s="1"/>
  <c r="C26" i="1"/>
  <c r="K129" i="1" l="1"/>
  <c r="D129" i="1" s="1"/>
  <c r="G129" i="1" s="1"/>
  <c r="H129" i="1" s="1"/>
  <c r="C130" i="1" s="1"/>
  <c r="M84" i="1"/>
  <c r="J85" i="1" s="1"/>
  <c r="G26" i="1"/>
  <c r="H26" i="1" s="1"/>
  <c r="C27" i="1" s="1"/>
  <c r="G27" i="1" s="1"/>
  <c r="H27" i="1" s="1"/>
  <c r="C28" i="1" s="1"/>
  <c r="G28" i="1" s="1"/>
  <c r="H28" i="1" s="1"/>
  <c r="C29" i="1" s="1"/>
  <c r="G29" i="1" s="1"/>
  <c r="H29" i="1" s="1"/>
  <c r="C30" i="1" s="1"/>
  <c r="G30" i="1" s="1"/>
  <c r="H30" i="1" s="1"/>
  <c r="C31" i="1" s="1"/>
  <c r="G31" i="1" s="1"/>
  <c r="H31" i="1" s="1"/>
  <c r="C32" i="1" s="1"/>
  <c r="G32" i="1" s="1"/>
  <c r="H32" i="1" s="1"/>
  <c r="C33" i="1" s="1"/>
  <c r="G33" i="1" s="1"/>
  <c r="H33" i="1" s="1"/>
  <c r="C34" i="1" s="1"/>
  <c r="G34" i="1" s="1"/>
  <c r="H34" i="1" s="1"/>
  <c r="C35" i="1" s="1"/>
  <c r="G35" i="1" s="1"/>
  <c r="H35" i="1" s="1"/>
  <c r="C36" i="1" s="1"/>
  <c r="G36" i="1" s="1"/>
  <c r="L129" i="1" l="1"/>
  <c r="K85" i="1"/>
  <c r="L85" i="1" s="1"/>
  <c r="H36" i="1"/>
  <c r="C37" i="1" s="1"/>
  <c r="G37" i="1" s="1"/>
  <c r="M129" i="1" l="1"/>
  <c r="J130" i="1" s="1"/>
  <c r="M85" i="1"/>
  <c r="J86" i="1" s="1"/>
  <c r="H37" i="1"/>
  <c r="C38" i="1" s="1"/>
  <c r="G38" i="1" s="1"/>
  <c r="K130" i="1" l="1"/>
  <c r="D130" i="1" s="1"/>
  <c r="K86" i="1"/>
  <c r="L86" i="1" s="1"/>
  <c r="H38" i="1"/>
  <c r="C39" i="1" s="1"/>
  <c r="G39" i="1" s="1"/>
  <c r="G130" i="1" l="1"/>
  <c r="H130" i="1" s="1"/>
  <c r="C131" i="1" s="1"/>
  <c r="L130" i="1"/>
  <c r="M86" i="1"/>
  <c r="J87" i="1" s="1"/>
  <c r="H39" i="1"/>
  <c r="C40" i="1" s="1"/>
  <c r="G40" i="1" s="1"/>
  <c r="M130" i="1" l="1"/>
  <c r="J131" i="1" s="1"/>
  <c r="K87" i="1"/>
  <c r="L87" i="1" s="1"/>
  <c r="H40" i="1"/>
  <c r="C41" i="1" s="1"/>
  <c r="G41" i="1" s="1"/>
  <c r="K131" i="1" l="1"/>
  <c r="D131" i="1" s="1"/>
  <c r="M87" i="1"/>
  <c r="J88" i="1" s="1"/>
  <c r="H41" i="1"/>
  <c r="C42" i="1" s="1"/>
  <c r="G42" i="1" s="1"/>
  <c r="G131" i="1" l="1"/>
  <c r="H131" i="1" s="1"/>
  <c r="C132" i="1" s="1"/>
  <c r="L131" i="1"/>
  <c r="K88" i="1"/>
  <c r="L88" i="1" s="1"/>
  <c r="H42" i="1"/>
  <c r="C43" i="1" s="1"/>
  <c r="G43" i="1" s="1"/>
  <c r="M131" i="1" l="1"/>
  <c r="J132" i="1" s="1"/>
  <c r="M88" i="1"/>
  <c r="J89" i="1" s="1"/>
  <c r="H43" i="1"/>
  <c r="C44" i="1" s="1"/>
  <c r="G44" i="1" s="1"/>
  <c r="K132" i="1" l="1"/>
  <c r="D132" i="1" s="1"/>
  <c r="K89" i="1"/>
  <c r="L89" i="1" s="1"/>
  <c r="H44" i="1"/>
  <c r="C45" i="1" s="1"/>
  <c r="G45" i="1" s="1"/>
  <c r="G132" i="1" l="1"/>
  <c r="H132" i="1" s="1"/>
  <c r="C133" i="1" s="1"/>
  <c r="L132" i="1"/>
  <c r="M89" i="1"/>
  <c r="J90" i="1" s="1"/>
  <c r="H45" i="1"/>
  <c r="C46" i="1" s="1"/>
  <c r="G46" i="1" s="1"/>
  <c r="M132" i="1" l="1"/>
  <c r="J133" i="1" s="1"/>
  <c r="K90" i="1"/>
  <c r="L90" i="1" s="1"/>
  <c r="H46" i="1"/>
  <c r="C47" i="1" s="1"/>
  <c r="G47" i="1" s="1"/>
  <c r="K133" i="1" l="1"/>
  <c r="D133" i="1" s="1"/>
  <c r="M90" i="1"/>
  <c r="J91" i="1" s="1"/>
  <c r="H47" i="1"/>
  <c r="C48" i="1" s="1"/>
  <c r="G48" i="1" s="1"/>
  <c r="G133" i="1" l="1"/>
  <c r="H133" i="1" s="1"/>
  <c r="C134" i="1" s="1"/>
  <c r="L133" i="1"/>
  <c r="K91" i="1"/>
  <c r="K20" i="1" s="1"/>
  <c r="H48" i="1"/>
  <c r="C49" i="1" s="1"/>
  <c r="G49" i="1" s="1"/>
  <c r="M133" i="1" l="1"/>
  <c r="J134" i="1" s="1"/>
  <c r="L91" i="1"/>
  <c r="B7" i="1"/>
  <c r="H49" i="1"/>
  <c r="C50" i="1" s="1"/>
  <c r="G50" i="1" s="1"/>
  <c r="K134" i="1" l="1"/>
  <c r="D134" i="1" s="1"/>
  <c r="M91" i="1"/>
  <c r="M20" i="1" s="1"/>
  <c r="H50" i="1"/>
  <c r="C51" i="1" s="1"/>
  <c r="G51" i="1" s="1"/>
  <c r="G134" i="1" l="1"/>
  <c r="H134" i="1" s="1"/>
  <c r="C135" i="1" s="1"/>
  <c r="L134" i="1"/>
  <c r="H51" i="1"/>
  <c r="C52" i="1" s="1"/>
  <c r="G52" i="1" s="1"/>
  <c r="M134" i="1" l="1"/>
  <c r="J135" i="1" s="1"/>
  <c r="H52" i="1"/>
  <c r="C53" i="1" s="1"/>
  <c r="G53" i="1" s="1"/>
  <c r="K135" i="1" l="1"/>
  <c r="D135" i="1" s="1"/>
  <c r="G135" i="1" s="1"/>
  <c r="H135" i="1" s="1"/>
  <c r="C136" i="1" s="1"/>
  <c r="H53" i="1"/>
  <c r="C54" i="1" s="1"/>
  <c r="G54" i="1" s="1"/>
  <c r="L135" i="1" l="1"/>
  <c r="H54" i="1"/>
  <c r="C55" i="1" s="1"/>
  <c r="G55" i="1" s="1"/>
  <c r="M135" i="1" l="1"/>
  <c r="J136" i="1" s="1"/>
  <c r="H55" i="1"/>
  <c r="C56" i="1" s="1"/>
  <c r="G56" i="1" s="1"/>
  <c r="K136" i="1" l="1"/>
  <c r="D136" i="1" s="1"/>
  <c r="G136" i="1" s="1"/>
  <c r="H136" i="1" s="1"/>
  <c r="C137" i="1" s="1"/>
  <c r="H56" i="1"/>
  <c r="C57" i="1" s="1"/>
  <c r="G57" i="1" s="1"/>
  <c r="L136" i="1" l="1"/>
  <c r="H57" i="1"/>
  <c r="C58" i="1" s="1"/>
  <c r="G58" i="1" s="1"/>
  <c r="M136" i="1" l="1"/>
  <c r="J137" i="1" s="1"/>
  <c r="H58" i="1"/>
  <c r="C59" i="1" s="1"/>
  <c r="G59" i="1" s="1"/>
  <c r="K137" i="1" l="1"/>
  <c r="D137" i="1" s="1"/>
  <c r="G137" i="1" s="1"/>
  <c r="H137" i="1" s="1"/>
  <c r="C138" i="1" s="1"/>
  <c r="H59" i="1"/>
  <c r="C60" i="1" s="1"/>
  <c r="G60" i="1" s="1"/>
  <c r="L137" i="1" l="1"/>
  <c r="H60" i="1"/>
  <c r="C61" i="1" s="1"/>
  <c r="G61" i="1" s="1"/>
  <c r="M137" i="1" l="1"/>
  <c r="J138" i="1" s="1"/>
  <c r="H61" i="1"/>
  <c r="C62" i="1" s="1"/>
  <c r="G62" i="1" s="1"/>
  <c r="K138" i="1" l="1"/>
  <c r="D138" i="1" s="1"/>
  <c r="G138" i="1" s="1"/>
  <c r="H138" i="1" s="1"/>
  <c r="C139" i="1" s="1"/>
  <c r="H62" i="1"/>
  <c r="C63" i="1" s="1"/>
  <c r="G63" i="1" s="1"/>
  <c r="L138" i="1" l="1"/>
  <c r="H63" i="1"/>
  <c r="C64" i="1" s="1"/>
  <c r="G64" i="1" s="1"/>
  <c r="M138" i="1" l="1"/>
  <c r="J139" i="1" s="1"/>
  <c r="H64" i="1"/>
  <c r="C65" i="1" s="1"/>
  <c r="K139" i="1" l="1"/>
  <c r="D139" i="1" s="1"/>
  <c r="G139" i="1" s="1"/>
  <c r="H139" i="1" s="1"/>
  <c r="C140" i="1" s="1"/>
  <c r="G65" i="1"/>
  <c r="H65" i="1" s="1"/>
  <c r="C66" i="1" s="1"/>
  <c r="G66" i="1" s="1"/>
  <c r="B9" i="1"/>
  <c r="L139" i="1" l="1"/>
  <c r="H66" i="1"/>
  <c r="C67" i="1" s="1"/>
  <c r="G67" i="1" s="1"/>
  <c r="M139" i="1" l="1"/>
  <c r="J140" i="1" s="1"/>
  <c r="H67" i="1"/>
  <c r="C68" i="1" s="1"/>
  <c r="G68" i="1" s="1"/>
  <c r="K140" i="1" l="1"/>
  <c r="D140" i="1" s="1"/>
  <c r="H68" i="1"/>
  <c r="C69" i="1" s="1"/>
  <c r="G69" i="1" s="1"/>
  <c r="D96" i="1" l="1"/>
  <c r="D16" i="1" s="1"/>
  <c r="G140" i="1"/>
  <c r="H140" i="1" s="1"/>
  <c r="C141" i="1" s="1"/>
  <c r="L140" i="1"/>
  <c r="H69" i="1"/>
  <c r="C70" i="1" s="1"/>
  <c r="G70" i="1" s="1"/>
  <c r="G141" i="1" l="1"/>
  <c r="H141" i="1" s="1"/>
  <c r="C142" i="1" s="1"/>
  <c r="G142" i="1" s="1"/>
  <c r="H142" i="1" s="1"/>
  <c r="C143" i="1" s="1"/>
  <c r="G143" i="1" s="1"/>
  <c r="H143" i="1" s="1"/>
  <c r="C144" i="1" s="1"/>
  <c r="G144" i="1" s="1"/>
  <c r="H144" i="1" s="1"/>
  <c r="C145" i="1" s="1"/>
  <c r="G145" i="1" s="1"/>
  <c r="H145" i="1" s="1"/>
  <c r="C146" i="1" s="1"/>
  <c r="G146" i="1" s="1"/>
  <c r="H146" i="1" s="1"/>
  <c r="C147" i="1" s="1"/>
  <c r="G147" i="1" s="1"/>
  <c r="H147" i="1" s="1"/>
  <c r="C148" i="1" s="1"/>
  <c r="G148" i="1" s="1"/>
  <c r="H148" i="1" s="1"/>
  <c r="C149" i="1" s="1"/>
  <c r="G149" i="1" s="1"/>
  <c r="H149" i="1" s="1"/>
  <c r="C150" i="1" s="1"/>
  <c r="G150" i="1" s="1"/>
  <c r="H150" i="1" s="1"/>
  <c r="C151" i="1" s="1"/>
  <c r="G151" i="1" s="1"/>
  <c r="H151" i="1" s="1"/>
  <c r="C152" i="1" s="1"/>
  <c r="G152" i="1" s="1"/>
  <c r="H152" i="1" s="1"/>
  <c r="C153" i="1" s="1"/>
  <c r="G153" i="1" s="1"/>
  <c r="H153" i="1" s="1"/>
  <c r="C154" i="1" s="1"/>
  <c r="G154" i="1" s="1"/>
  <c r="H154" i="1" s="1"/>
  <c r="C155" i="1" s="1"/>
  <c r="G155" i="1" s="1"/>
  <c r="H155" i="1" s="1"/>
  <c r="C156" i="1" s="1"/>
  <c r="G156" i="1" s="1"/>
  <c r="H156" i="1" s="1"/>
  <c r="C157" i="1" s="1"/>
  <c r="G157" i="1" s="1"/>
  <c r="H157" i="1" s="1"/>
  <c r="C158" i="1" s="1"/>
  <c r="G158" i="1" s="1"/>
  <c r="H158" i="1" s="1"/>
  <c r="C159" i="1" s="1"/>
  <c r="G159" i="1" s="1"/>
  <c r="H159" i="1" s="1"/>
  <c r="C160" i="1" s="1"/>
  <c r="G160" i="1" s="1"/>
  <c r="H160" i="1" s="1"/>
  <c r="C161" i="1" s="1"/>
  <c r="G161" i="1" s="1"/>
  <c r="H161" i="1" s="1"/>
  <c r="C162" i="1" s="1"/>
  <c r="G162" i="1" s="1"/>
  <c r="H162" i="1" s="1"/>
  <c r="C163" i="1" s="1"/>
  <c r="G163" i="1" s="1"/>
  <c r="H163" i="1" s="1"/>
  <c r="C164" i="1" s="1"/>
  <c r="G164" i="1" s="1"/>
  <c r="H164" i="1" s="1"/>
  <c r="C165" i="1" s="1"/>
  <c r="G165" i="1" s="1"/>
  <c r="H165" i="1" s="1"/>
  <c r="C166" i="1" s="1"/>
  <c r="G166" i="1" s="1"/>
  <c r="H166" i="1" s="1"/>
  <c r="C167" i="1" s="1"/>
  <c r="G167" i="1" s="1"/>
  <c r="H167" i="1" s="1"/>
  <c r="H96" i="1" s="1"/>
  <c r="F9" i="1"/>
  <c r="J9" i="1" s="1"/>
  <c r="M140" i="1"/>
  <c r="J141" i="1" s="1"/>
  <c r="H70" i="1"/>
  <c r="C71" i="1" s="1"/>
  <c r="G71" i="1" s="1"/>
  <c r="F11" i="1" l="1"/>
  <c r="K141" i="1"/>
  <c r="L141" i="1" s="1"/>
  <c r="H71" i="1"/>
  <c r="C72" i="1" s="1"/>
  <c r="G72" i="1" s="1"/>
  <c r="M141" i="1" l="1"/>
  <c r="J142" i="1" s="1"/>
  <c r="H72" i="1"/>
  <c r="C73" i="1" s="1"/>
  <c r="G73" i="1" s="1"/>
  <c r="K142" i="1" l="1"/>
  <c r="L142" i="1" s="1"/>
  <c r="H73" i="1"/>
  <c r="C74" i="1" s="1"/>
  <c r="G74" i="1" s="1"/>
  <c r="M142" i="1" l="1"/>
  <c r="J143" i="1" s="1"/>
  <c r="H74" i="1"/>
  <c r="C75" i="1" s="1"/>
  <c r="G75" i="1" s="1"/>
  <c r="K143" i="1" l="1"/>
  <c r="L143" i="1" s="1"/>
  <c r="H75" i="1"/>
  <c r="C76" i="1" s="1"/>
  <c r="G76" i="1" s="1"/>
  <c r="M143" i="1" l="1"/>
  <c r="J144" i="1" s="1"/>
  <c r="H76" i="1"/>
  <c r="C77" i="1" s="1"/>
  <c r="G77" i="1" s="1"/>
  <c r="K144" i="1" l="1"/>
  <c r="L144" i="1" s="1"/>
  <c r="H77" i="1"/>
  <c r="C78" i="1" s="1"/>
  <c r="G78" i="1" s="1"/>
  <c r="M144" i="1" l="1"/>
  <c r="J145" i="1" s="1"/>
  <c r="H78" i="1"/>
  <c r="C79" i="1" s="1"/>
  <c r="G79" i="1" s="1"/>
  <c r="K145" i="1" l="1"/>
  <c r="L145" i="1" s="1"/>
  <c r="H79" i="1"/>
  <c r="C80" i="1" s="1"/>
  <c r="G80" i="1" s="1"/>
  <c r="M145" i="1" l="1"/>
  <c r="J146" i="1" s="1"/>
  <c r="H80" i="1"/>
  <c r="C81" i="1" s="1"/>
  <c r="G81" i="1" s="1"/>
  <c r="K146" i="1" l="1"/>
  <c r="L146" i="1" s="1"/>
  <c r="H81" i="1"/>
  <c r="C82" i="1" s="1"/>
  <c r="G82" i="1" s="1"/>
  <c r="M146" i="1" l="1"/>
  <c r="J147" i="1" s="1"/>
  <c r="H82" i="1"/>
  <c r="C83" i="1" s="1"/>
  <c r="G83" i="1" s="1"/>
  <c r="K147" i="1" l="1"/>
  <c r="L147" i="1" s="1"/>
  <c r="H83" i="1"/>
  <c r="C84" i="1" s="1"/>
  <c r="G84" i="1" s="1"/>
  <c r="M147" i="1" l="1"/>
  <c r="J148" i="1" s="1"/>
  <c r="H84" i="1"/>
  <c r="C85" i="1" s="1"/>
  <c r="G85" i="1" s="1"/>
  <c r="K148" i="1" l="1"/>
  <c r="L148" i="1" s="1"/>
  <c r="H85" i="1"/>
  <c r="C86" i="1" s="1"/>
  <c r="G86" i="1" s="1"/>
  <c r="M148" i="1" l="1"/>
  <c r="J149" i="1" s="1"/>
  <c r="H86" i="1"/>
  <c r="C87" i="1" s="1"/>
  <c r="G87" i="1" s="1"/>
  <c r="K149" i="1" l="1"/>
  <c r="L149" i="1" s="1"/>
  <c r="H87" i="1"/>
  <c r="C88" i="1" s="1"/>
  <c r="G88" i="1" s="1"/>
  <c r="M149" i="1" l="1"/>
  <c r="J150" i="1" s="1"/>
  <c r="H88" i="1"/>
  <c r="C89" i="1" s="1"/>
  <c r="G89" i="1" s="1"/>
  <c r="K150" i="1" l="1"/>
  <c r="L150" i="1" s="1"/>
  <c r="H89" i="1"/>
  <c r="C90" i="1" s="1"/>
  <c r="G90" i="1" s="1"/>
  <c r="M150" i="1" l="1"/>
  <c r="J151" i="1" s="1"/>
  <c r="H90" i="1"/>
  <c r="C91" i="1" s="1"/>
  <c r="K151" i="1" l="1"/>
  <c r="L151" i="1" s="1"/>
  <c r="G91" i="1"/>
  <c r="H91" i="1" s="1"/>
  <c r="H20" i="1" s="1"/>
  <c r="B11" i="1" l="1"/>
  <c r="J11" i="1" s="1"/>
  <c r="H16" i="1"/>
  <c r="M151" i="1"/>
  <c r="J152" i="1" s="1"/>
  <c r="K152" i="1" l="1"/>
  <c r="L152" i="1" s="1"/>
  <c r="M152" i="1" l="1"/>
  <c r="J153" i="1" s="1"/>
  <c r="K153" i="1" l="1"/>
  <c r="L153" i="1" s="1"/>
  <c r="M153" i="1" l="1"/>
  <c r="J154" i="1" s="1"/>
  <c r="K154" i="1" l="1"/>
  <c r="L154" i="1" s="1"/>
  <c r="M154" i="1" l="1"/>
  <c r="J155" i="1" s="1"/>
  <c r="K155" i="1" l="1"/>
  <c r="L155" i="1" s="1"/>
  <c r="M155" i="1" l="1"/>
  <c r="J156" i="1" s="1"/>
  <c r="K156" i="1" l="1"/>
  <c r="L156" i="1" s="1"/>
  <c r="M156" i="1" l="1"/>
  <c r="J157" i="1" s="1"/>
  <c r="K157" i="1" l="1"/>
  <c r="L157" i="1" s="1"/>
  <c r="M157" i="1" l="1"/>
  <c r="J158" i="1" s="1"/>
  <c r="K158" i="1" l="1"/>
  <c r="L158" i="1" s="1"/>
  <c r="M158" i="1" l="1"/>
  <c r="J159" i="1" s="1"/>
  <c r="K159" i="1" l="1"/>
  <c r="L159" i="1" s="1"/>
  <c r="M159" i="1" l="1"/>
  <c r="J160" i="1" s="1"/>
  <c r="K160" i="1" l="1"/>
  <c r="L160" i="1" s="1"/>
  <c r="M160" i="1" l="1"/>
  <c r="J161" i="1" s="1"/>
  <c r="K161" i="1" l="1"/>
  <c r="L161" i="1" s="1"/>
  <c r="M161" i="1" l="1"/>
  <c r="J162" i="1" s="1"/>
  <c r="K162" i="1" l="1"/>
  <c r="L162" i="1" s="1"/>
  <c r="M162" i="1" s="1"/>
  <c r="J163" i="1" s="1"/>
  <c r="K163" i="1" l="1"/>
  <c r="L163" i="1" s="1"/>
  <c r="M163" i="1" s="1"/>
  <c r="J164" i="1" s="1"/>
  <c r="K164" i="1" l="1"/>
  <c r="L164" i="1" s="1"/>
  <c r="M164" i="1" s="1"/>
  <c r="J165" i="1" s="1"/>
  <c r="K165" i="1" l="1"/>
  <c r="L165" i="1" s="1"/>
  <c r="M165" i="1" s="1"/>
  <c r="J166" i="1" s="1"/>
  <c r="K166" i="1" l="1"/>
  <c r="L166" i="1" s="1"/>
  <c r="M166" i="1" l="1"/>
  <c r="J167" i="1" s="1"/>
  <c r="K167" i="1" l="1"/>
  <c r="K96" i="1" s="1"/>
  <c r="K16" i="1" s="1"/>
  <c r="L167" i="1" l="1"/>
  <c r="F7" i="1"/>
  <c r="J7" i="1" s="1"/>
  <c r="B13" i="1" s="1"/>
  <c r="M167" i="1" l="1"/>
  <c r="M96" i="1" s="1"/>
  <c r="M16" i="1" s="1"/>
</calcChain>
</file>

<file path=xl/sharedStrings.xml><?xml version="1.0" encoding="utf-8"?>
<sst xmlns="http://schemas.openxmlformats.org/spreadsheetml/2006/main" count="49" uniqueCount="35">
  <si>
    <t>Growth</t>
  </si>
  <si>
    <t>Year</t>
  </si>
  <si>
    <t>Start Of Year</t>
  </si>
  <si>
    <t>Additions</t>
  </si>
  <si>
    <t>Withdrawals</t>
  </si>
  <si>
    <t>End Of Year</t>
  </si>
  <si>
    <t>Start of Year</t>
  </si>
  <si>
    <t>Payments</t>
  </si>
  <si>
    <t>Interest</t>
  </si>
  <si>
    <t>Retirement Age</t>
  </si>
  <si>
    <t>Penalty</t>
  </si>
  <si>
    <t>Scenario #2 - Withdrawing early from Fidelity</t>
  </si>
  <si>
    <t>Scenario #1 - Paying down school loan on current schedule</t>
  </si>
  <si>
    <t>Inputs</t>
  </si>
  <si>
    <t>Summary</t>
  </si>
  <si>
    <t>Total payments on school loans with current plan</t>
  </si>
  <si>
    <t>Fidelity amount at retirement with current plan</t>
  </si>
  <si>
    <t>Total payments on school loans with fidelity withdrawl</t>
  </si>
  <si>
    <t>Fidelity amount at retirement with early withdrawl</t>
  </si>
  <si>
    <t>Overall amount saved by withdrawing early</t>
  </si>
  <si>
    <t>Totals:</t>
  </si>
  <si>
    <t>Summary Differences:</t>
  </si>
  <si>
    <t>Loan payment difference</t>
  </si>
  <si>
    <t>Investment difference</t>
  </si>
  <si>
    <t>Fidelity growth amount at retirement with early withdrawl</t>
  </si>
  <si>
    <t>Fidelity growth amount at retirement with current plan</t>
  </si>
  <si>
    <t>Growth difference</t>
  </si>
  <si>
    <t>Annual Investments</t>
  </si>
  <si>
    <t>Annual Payments</t>
  </si>
  <si>
    <t>Loan Start Balance</t>
  </si>
  <si>
    <t>Loan Interest</t>
  </si>
  <si>
    <t>Investment Growth</t>
  </si>
  <si>
    <t>Withdrawal Penalty</t>
  </si>
  <si>
    <t>Annual Contribution:</t>
  </si>
  <si>
    <r>
      <t xml:space="preserve">Input your own values into any fields that have a 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background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</si>
</sst>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6" fontId="0" fillId="0" borderId="0" xfId="0" applyNumberFormat="1"/>
    <xf numFmtId="6" fontId="1" fillId="0" borderId="0" xfId="0" applyNumberFormat="1" applyFont="1"/>
    <xf numFmtId="6" fontId="0" fillId="0" borderId="0" xfId="0" applyNumberFormat="1" applyAlignment="1">
      <alignment horizontal="center" wrapText="1"/>
    </xf>
    <xf numFmtId="6" fontId="1" fillId="0" borderId="1" xfId="0" applyNumberFormat="1" applyFont="1" applyBorder="1"/>
    <xf numFmtId="6" fontId="1" fillId="0" borderId="2" xfId="0" applyNumberFormat="1" applyFont="1" applyBorder="1"/>
    <xf numFmtId="6" fontId="1" fillId="0" borderId="3" xfId="0" applyNumberFormat="1" applyFont="1" applyBorder="1"/>
    <xf numFmtId="6" fontId="0" fillId="0" borderId="3" xfId="0" applyNumberFormat="1" applyBorder="1"/>
    <xf numFmtId="0" fontId="1" fillId="0" borderId="2" xfId="0" applyFont="1" applyBorder="1"/>
    <xf numFmtId="6" fontId="0" fillId="0" borderId="2" xfId="0" applyNumberFormat="1" applyBorder="1"/>
    <xf numFmtId="6" fontId="0" fillId="0" borderId="1" xfId="0" applyNumberForma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6" fontId="1" fillId="0" borderId="4" xfId="0" applyNumberFormat="1" applyFont="1" applyBorder="1"/>
    <xf numFmtId="0" fontId="0" fillId="0" borderId="4" xfId="0" applyBorder="1"/>
    <xf numFmtId="6" fontId="5" fillId="0" borderId="2" xfId="0" applyNumberFormat="1" applyFont="1" applyBorder="1"/>
    <xf numFmtId="0" fontId="6" fillId="0" borderId="0" xfId="0" applyFont="1"/>
    <xf numFmtId="6" fontId="0" fillId="0" borderId="6" xfId="0" applyNumberFormat="1" applyBorder="1"/>
    <xf numFmtId="6" fontId="0" fillId="0" borderId="7" xfId="0" applyNumberFormat="1" applyBorder="1" applyAlignment="1">
      <alignment horizontal="left"/>
    </xf>
    <xf numFmtId="6" fontId="0" fillId="0" borderId="0" xfId="0" applyNumberFormat="1" applyBorder="1"/>
    <xf numFmtId="6" fontId="1" fillId="0" borderId="0" xfId="0" applyNumberFormat="1" applyFont="1" applyBorder="1"/>
    <xf numFmtId="6" fontId="0" fillId="0" borderId="8" xfId="0" applyNumberFormat="1" applyBorder="1"/>
    <xf numFmtId="0" fontId="1" fillId="0" borderId="7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/>
    </xf>
    <xf numFmtId="6" fontId="0" fillId="0" borderId="9" xfId="0" applyNumberFormat="1" applyBorder="1" applyAlignment="1">
      <alignment horizontal="left"/>
    </xf>
    <xf numFmtId="6" fontId="0" fillId="0" borderId="10" xfId="0" applyNumberFormat="1" applyBorder="1"/>
    <xf numFmtId="0" fontId="1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164" fontId="0" fillId="0" borderId="0" xfId="0" applyNumberFormat="1" applyBorder="1" applyAlignment="1">
      <alignment horizontal="left"/>
    </xf>
    <xf numFmtId="6" fontId="0" fillId="0" borderId="0" xfId="0" applyNumberFormat="1" applyAlignment="1">
      <alignment vertical="top"/>
    </xf>
    <xf numFmtId="6" fontId="1" fillId="0" borderId="0" xfId="0" applyNumberFormat="1" applyFont="1" applyAlignment="1">
      <alignment horizontal="right" wrapText="1"/>
    </xf>
    <xf numFmtId="6" fontId="0" fillId="0" borderId="0" xfId="0" applyNumberFormat="1" applyFill="1" applyAlignment="1">
      <alignment horizontal="left"/>
    </xf>
    <xf numFmtId="6" fontId="1" fillId="0" borderId="0" xfId="0" applyNumberFormat="1" applyFont="1" applyAlignment="1"/>
    <xf numFmtId="6" fontId="0" fillId="0" borderId="0" xfId="0" applyNumberFormat="1" applyAlignment="1"/>
    <xf numFmtId="10" fontId="0" fillId="2" borderId="0" xfId="0" applyNumberFormat="1" applyFill="1"/>
    <xf numFmtId="6" fontId="0" fillId="2" borderId="0" xfId="0" applyNumberFormat="1" applyFill="1"/>
    <xf numFmtId="6" fontId="4" fillId="2" borderId="0" xfId="0" applyNumberFormat="1" applyFont="1" applyFill="1" applyAlignment="1"/>
    <xf numFmtId="6" fontId="4" fillId="2" borderId="0" xfId="0" applyNumberFormat="1" applyFont="1" applyFill="1"/>
    <xf numFmtId="10" fontId="4" fillId="2" borderId="0" xfId="0" applyNumberFormat="1" applyFont="1" applyFill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>
      <selection activeCell="A3" sqref="A3"/>
    </sheetView>
  </sheetViews>
  <sheetFormatPr defaultRowHeight="15" x14ac:dyDescent="0.25"/>
  <cols>
    <col min="1" max="1" width="6.85546875" bestFit="1" customWidth="1"/>
    <col min="2" max="2" width="14.42578125" customWidth="1"/>
    <col min="3" max="3" width="19.85546875" style="4" bestFit="1" customWidth="1"/>
    <col min="4" max="4" width="18.85546875" style="4" bestFit="1" customWidth="1"/>
    <col min="5" max="5" width="12.28515625" style="4" bestFit="1" customWidth="1"/>
    <col min="6" max="6" width="13.5703125" style="4" bestFit="1" customWidth="1"/>
    <col min="7" max="7" width="19" style="4" bestFit="1" customWidth="1"/>
    <col min="8" max="8" width="15.140625" style="4" bestFit="1" customWidth="1"/>
    <col min="9" max="9" width="16.5703125" style="4" bestFit="1" customWidth="1"/>
    <col min="10" max="10" width="19.140625" style="4" bestFit="1" customWidth="1"/>
    <col min="11" max="11" width="9.7109375" style="4" bestFit="1" customWidth="1"/>
    <col min="12" max="12" width="11.28515625" style="4" bestFit="1" customWidth="1"/>
    <col min="13" max="13" width="8.7109375" style="4" bestFit="1" customWidth="1"/>
  </cols>
  <sheetData>
    <row r="1" spans="1:13" x14ac:dyDescent="0.25">
      <c r="B1" s="1" t="s">
        <v>13</v>
      </c>
      <c r="D1" s="5" t="s">
        <v>31</v>
      </c>
      <c r="E1" s="37">
        <v>0.06</v>
      </c>
      <c r="G1" s="5" t="s">
        <v>29</v>
      </c>
      <c r="H1" s="40">
        <v>25000</v>
      </c>
    </row>
    <row r="2" spans="1:13" ht="15" customHeight="1" x14ac:dyDescent="0.25">
      <c r="B2" s="42" t="s">
        <v>34</v>
      </c>
      <c r="C2" s="43"/>
      <c r="D2" s="5" t="s">
        <v>32</v>
      </c>
      <c r="E2" s="38">
        <v>110</v>
      </c>
      <c r="G2" s="5" t="s">
        <v>30</v>
      </c>
      <c r="H2" s="41">
        <v>5.5E-2</v>
      </c>
    </row>
    <row r="3" spans="1:13" x14ac:dyDescent="0.25">
      <c r="B3" s="44"/>
      <c r="C3" s="45"/>
      <c r="D3" s="35" t="s">
        <v>27</v>
      </c>
      <c r="E3" s="39">
        <v>7500</v>
      </c>
      <c r="F3" s="36"/>
      <c r="G3" s="35" t="s">
        <v>28</v>
      </c>
      <c r="H3" s="39">
        <v>8400</v>
      </c>
      <c r="I3" s="5"/>
    </row>
    <row r="4" spans="1:13" x14ac:dyDescent="0.25">
      <c r="B4" s="3"/>
      <c r="C4" s="6"/>
      <c r="F4" s="32"/>
    </row>
    <row r="5" spans="1:13" ht="19.5" thickBot="1" x14ac:dyDescent="0.35">
      <c r="B5" s="30" t="s">
        <v>14</v>
      </c>
      <c r="C5" s="33" t="s">
        <v>33</v>
      </c>
      <c r="D5" s="34">
        <f>SUM(E3,H3)</f>
        <v>15900</v>
      </c>
      <c r="I5" s="5"/>
    </row>
    <row r="6" spans="1:13" x14ac:dyDescent="0.25">
      <c r="B6" s="29" t="s">
        <v>15</v>
      </c>
      <c r="C6" s="10"/>
      <c r="D6" s="10"/>
      <c r="E6" s="10"/>
      <c r="F6" s="9" t="s">
        <v>17</v>
      </c>
      <c r="G6" s="10"/>
      <c r="H6" s="10"/>
      <c r="I6" s="9"/>
      <c r="J6" s="9" t="s">
        <v>22</v>
      </c>
      <c r="K6" s="20"/>
    </row>
    <row r="7" spans="1:13" x14ac:dyDescent="0.25">
      <c r="B7" s="21">
        <f>K20</f>
        <v>26480.996825000002</v>
      </c>
      <c r="C7" s="22"/>
      <c r="D7" s="22"/>
      <c r="E7" s="22"/>
      <c r="F7" s="22">
        <f>K96</f>
        <v>25418</v>
      </c>
      <c r="G7" s="22"/>
      <c r="H7" s="22"/>
      <c r="I7" s="23"/>
      <c r="J7" s="22">
        <f>B7-F7</f>
        <v>1062.996825000002</v>
      </c>
      <c r="K7" s="24"/>
    </row>
    <row r="8" spans="1:13" x14ac:dyDescent="0.25">
      <c r="B8" s="25" t="s">
        <v>16</v>
      </c>
      <c r="C8" s="22"/>
      <c r="D8" s="22"/>
      <c r="E8" s="22"/>
      <c r="F8" s="23" t="s">
        <v>18</v>
      </c>
      <c r="G8" s="22"/>
      <c r="H8" s="22"/>
      <c r="I8" s="23"/>
      <c r="J8" s="23" t="s">
        <v>23</v>
      </c>
      <c r="K8" s="24"/>
    </row>
    <row r="9" spans="1:13" x14ac:dyDescent="0.25">
      <c r="B9" s="21">
        <f>C65</f>
        <v>3076158.1022519558</v>
      </c>
      <c r="C9" s="22"/>
      <c r="D9" s="22"/>
      <c r="E9" s="22"/>
      <c r="F9" s="22">
        <f>C141</f>
        <v>3073585.6405022801</v>
      </c>
      <c r="G9" s="22"/>
      <c r="H9" s="22"/>
      <c r="I9" s="23"/>
      <c r="J9" s="22">
        <f>F9-B9</f>
        <v>-2572.4617496756837</v>
      </c>
      <c r="K9" s="24"/>
    </row>
    <row r="10" spans="1:13" x14ac:dyDescent="0.25">
      <c r="B10" s="25" t="s">
        <v>25</v>
      </c>
      <c r="C10" s="22"/>
      <c r="D10" s="22"/>
      <c r="E10" s="22"/>
      <c r="F10" s="23" t="s">
        <v>24</v>
      </c>
      <c r="G10" s="22"/>
      <c r="H10" s="22"/>
      <c r="I10" s="23"/>
      <c r="J10" s="23" t="s">
        <v>26</v>
      </c>
      <c r="K10" s="24"/>
    </row>
    <row r="11" spans="1:13" x14ac:dyDescent="0.25">
      <c r="B11" s="21">
        <f>H20</f>
        <v>14158679.534182753</v>
      </c>
      <c r="C11" s="22"/>
      <c r="D11" s="22"/>
      <c r="E11" s="22"/>
      <c r="F11" s="22">
        <f>H96</f>
        <v>14145321.236881588</v>
      </c>
      <c r="G11" s="22"/>
      <c r="H11" s="22"/>
      <c r="I11" s="23"/>
      <c r="J11" s="22">
        <f>F11-B11</f>
        <v>-13358.29730116576</v>
      </c>
      <c r="K11" s="24"/>
    </row>
    <row r="12" spans="1:13" x14ac:dyDescent="0.25">
      <c r="B12" s="26" t="s">
        <v>19</v>
      </c>
      <c r="C12" s="22"/>
      <c r="D12" s="22"/>
      <c r="E12" s="22"/>
      <c r="F12" s="22"/>
      <c r="G12" s="22"/>
      <c r="H12" s="22"/>
      <c r="I12" s="23"/>
      <c r="J12" s="22"/>
      <c r="K12" s="24"/>
    </row>
    <row r="13" spans="1:13" x14ac:dyDescent="0.25">
      <c r="B13" s="27">
        <f>J9+J7</f>
        <v>-1509.4649246756817</v>
      </c>
      <c r="C13" s="13"/>
      <c r="D13" s="13"/>
      <c r="E13" s="13"/>
      <c r="F13" s="13"/>
      <c r="G13" s="13"/>
      <c r="H13" s="13"/>
      <c r="I13" s="7"/>
      <c r="J13" s="13"/>
      <c r="K13" s="28"/>
    </row>
    <row r="14" spans="1:13" x14ac:dyDescent="0.25">
      <c r="B14" s="31"/>
      <c r="C14" s="22"/>
      <c r="D14" s="22"/>
    </row>
    <row r="15" spans="1:13" x14ac:dyDescent="0.25">
      <c r="B15" s="31"/>
      <c r="C15" s="22"/>
      <c r="I15" s="5"/>
    </row>
    <row r="16" spans="1:13" s="19" customFormat="1" ht="15.75" x14ac:dyDescent="0.25">
      <c r="A16" s="46" t="s">
        <v>21</v>
      </c>
      <c r="B16" s="46"/>
      <c r="C16" s="46"/>
      <c r="D16" s="18">
        <f>D96-D20</f>
        <v>10062.996825000038</v>
      </c>
      <c r="E16" s="18">
        <f>E96-E20</f>
        <v>9000</v>
      </c>
      <c r="F16" s="18">
        <f>F96-F20</f>
        <v>110</v>
      </c>
      <c r="G16" s="18"/>
      <c r="H16" s="18">
        <f>H96-H20</f>
        <v>-13358.29730116576</v>
      </c>
      <c r="I16" s="18"/>
      <c r="J16" s="18"/>
      <c r="K16" s="18">
        <f t="shared" ref="K16:M16" si="0">K96-K20</f>
        <v>-1062.996825000002</v>
      </c>
      <c r="L16" s="18"/>
      <c r="M16" s="18">
        <f t="shared" si="0"/>
        <v>-1062.9968249999999</v>
      </c>
    </row>
    <row r="17" spans="1:14" x14ac:dyDescent="0.25">
      <c r="B17" s="3"/>
      <c r="C17" s="6"/>
      <c r="I17" s="5"/>
    </row>
    <row r="18" spans="1:14" ht="18.75" x14ac:dyDescent="0.3">
      <c r="B18" s="2" t="s">
        <v>12</v>
      </c>
      <c r="I18" s="5"/>
    </row>
    <row r="19" spans="1:14" x14ac:dyDescent="0.25">
      <c r="B19" s="11" t="s">
        <v>1</v>
      </c>
      <c r="C19" s="8" t="s">
        <v>2</v>
      </c>
      <c r="D19" s="8" t="s">
        <v>3</v>
      </c>
      <c r="E19" s="8" t="s">
        <v>4</v>
      </c>
      <c r="F19" s="8" t="s">
        <v>10</v>
      </c>
      <c r="G19" s="8" t="s">
        <v>5</v>
      </c>
      <c r="H19" s="8" t="s">
        <v>0</v>
      </c>
      <c r="I19" s="12"/>
      <c r="J19" s="8" t="s">
        <v>6</v>
      </c>
      <c r="K19" s="8" t="s">
        <v>7</v>
      </c>
      <c r="L19" s="8" t="s">
        <v>5</v>
      </c>
      <c r="M19" s="8" t="s">
        <v>8</v>
      </c>
      <c r="N19" s="4"/>
    </row>
    <row r="20" spans="1:14" ht="15.75" thickBot="1" x14ac:dyDescent="0.3">
      <c r="A20" s="14" t="s">
        <v>20</v>
      </c>
      <c r="B20" s="15"/>
      <c r="C20" s="16"/>
      <c r="D20" s="16">
        <f t="shared" ref="D20:H20" si="1">SUM(D21:D91)</f>
        <v>675619.00317499996</v>
      </c>
      <c r="E20" s="16">
        <f t="shared" si="1"/>
        <v>0</v>
      </c>
      <c r="F20" s="16">
        <f t="shared" si="1"/>
        <v>0</v>
      </c>
      <c r="G20" s="16"/>
      <c r="H20" s="16">
        <f t="shared" si="1"/>
        <v>14158679.534182753</v>
      </c>
      <c r="I20" s="16"/>
      <c r="J20" s="16"/>
      <c r="K20" s="16">
        <f>SUM(K21:K91)</f>
        <v>26480.996825000002</v>
      </c>
      <c r="L20" s="16"/>
      <c r="M20" s="16">
        <f t="shared" ref="M20" si="2">SUM(M21:M91)</f>
        <v>1480.9968249999999</v>
      </c>
      <c r="N20" s="4"/>
    </row>
    <row r="21" spans="1:14" x14ac:dyDescent="0.25">
      <c r="B21">
        <v>2011</v>
      </c>
      <c r="C21" s="4">
        <v>0</v>
      </c>
      <c r="D21" s="4">
        <v>10000</v>
      </c>
      <c r="E21" s="4">
        <v>0</v>
      </c>
      <c r="F21" s="4">
        <f>IF(E21&gt;0,$E$2,0)</f>
        <v>0</v>
      </c>
      <c r="G21" s="4">
        <f t="shared" ref="G21:G52" si="3">C21+SUM(D21)-E21</f>
        <v>10000</v>
      </c>
      <c r="H21" s="4">
        <f t="shared" ref="H21:H52" si="4">G21*E$1</f>
        <v>600</v>
      </c>
      <c r="J21" s="4">
        <f>$H$1</f>
        <v>25000</v>
      </c>
      <c r="K21" s="4">
        <f t="shared" ref="K21:K52" si="5">SUM(IF(J21-$H$3&lt;0,J21,$H$3),E21)</f>
        <v>8400</v>
      </c>
      <c r="L21" s="4">
        <f>J21-K21</f>
        <v>16600</v>
      </c>
      <c r="M21" s="4">
        <f t="shared" ref="M21:M52" si="6">L21*$H$2</f>
        <v>913</v>
      </c>
      <c r="N21" s="4"/>
    </row>
    <row r="22" spans="1:14" x14ac:dyDescent="0.25">
      <c r="B22">
        <v>2012</v>
      </c>
      <c r="C22" s="4">
        <f t="shared" ref="C22:C53" si="7">G21+H21</f>
        <v>10600</v>
      </c>
      <c r="D22" s="4">
        <f t="shared" ref="D22:D64" si="8">SUM($D$5,-K22)</f>
        <v>7500</v>
      </c>
      <c r="E22" s="4">
        <v>0</v>
      </c>
      <c r="F22" s="4">
        <f t="shared" ref="F22:F85" si="9">IF(E22&gt;0,$E$2,0)</f>
        <v>0</v>
      </c>
      <c r="G22" s="4">
        <f t="shared" si="3"/>
        <v>18100</v>
      </c>
      <c r="H22" s="4">
        <f t="shared" si="4"/>
        <v>1086</v>
      </c>
      <c r="J22" s="4">
        <f>L21+M21</f>
        <v>17513</v>
      </c>
      <c r="K22" s="4">
        <f t="shared" si="5"/>
        <v>8400</v>
      </c>
      <c r="L22" s="4">
        <f t="shared" ref="L22:L25" si="10">J22-K22</f>
        <v>9113</v>
      </c>
      <c r="M22" s="4">
        <f t="shared" si="6"/>
        <v>501.21499999999997</v>
      </c>
      <c r="N22" s="4"/>
    </row>
    <row r="23" spans="1:14" x14ac:dyDescent="0.25">
      <c r="B23">
        <v>2013</v>
      </c>
      <c r="C23" s="4">
        <f t="shared" si="7"/>
        <v>19186</v>
      </c>
      <c r="D23" s="4">
        <f t="shared" si="8"/>
        <v>7500</v>
      </c>
      <c r="E23" s="4">
        <v>0</v>
      </c>
      <c r="F23" s="4">
        <f t="shared" si="9"/>
        <v>0</v>
      </c>
      <c r="G23" s="4">
        <f t="shared" si="3"/>
        <v>26686</v>
      </c>
      <c r="H23" s="4">
        <f t="shared" si="4"/>
        <v>1601.1599999999999</v>
      </c>
      <c r="J23" s="4">
        <f t="shared" ref="J23:J25" si="11">L22+M22</f>
        <v>9614.2150000000001</v>
      </c>
      <c r="K23" s="4">
        <f t="shared" si="5"/>
        <v>8400</v>
      </c>
      <c r="L23" s="4">
        <f t="shared" si="10"/>
        <v>1214.2150000000001</v>
      </c>
      <c r="M23" s="4">
        <f t="shared" si="6"/>
        <v>66.781825000000012</v>
      </c>
      <c r="N23" s="4"/>
    </row>
    <row r="24" spans="1:14" x14ac:dyDescent="0.25">
      <c r="B24">
        <v>2014</v>
      </c>
      <c r="C24" s="4">
        <f t="shared" si="7"/>
        <v>28287.16</v>
      </c>
      <c r="D24" s="4">
        <f t="shared" si="8"/>
        <v>14619.003175</v>
      </c>
      <c r="E24" s="4">
        <v>0</v>
      </c>
      <c r="F24" s="4">
        <f t="shared" si="9"/>
        <v>0</v>
      </c>
      <c r="G24" s="4">
        <f t="shared" si="3"/>
        <v>42906.163175000002</v>
      </c>
      <c r="H24" s="4">
        <f t="shared" si="4"/>
        <v>2574.3697904999999</v>
      </c>
      <c r="J24" s="4">
        <f t="shared" si="11"/>
        <v>1280.9968250000002</v>
      </c>
      <c r="K24" s="4">
        <f t="shared" si="5"/>
        <v>1280.9968250000002</v>
      </c>
      <c r="L24" s="4">
        <f t="shared" si="10"/>
        <v>0</v>
      </c>
      <c r="M24" s="4">
        <f t="shared" si="6"/>
        <v>0</v>
      </c>
      <c r="N24" s="4"/>
    </row>
    <row r="25" spans="1:14" x14ac:dyDescent="0.25">
      <c r="B25">
        <v>2015</v>
      </c>
      <c r="C25" s="4">
        <f t="shared" si="7"/>
        <v>45480.532965500002</v>
      </c>
      <c r="D25" s="4">
        <f t="shared" si="8"/>
        <v>15900</v>
      </c>
      <c r="E25" s="4">
        <v>0</v>
      </c>
      <c r="F25" s="4">
        <f t="shared" si="9"/>
        <v>0</v>
      </c>
      <c r="G25" s="4">
        <f t="shared" si="3"/>
        <v>61380.532965500002</v>
      </c>
      <c r="H25" s="4">
        <f t="shared" si="4"/>
        <v>3682.83197793</v>
      </c>
      <c r="J25" s="4">
        <f t="shared" si="11"/>
        <v>0</v>
      </c>
      <c r="K25" s="4">
        <f t="shared" si="5"/>
        <v>0</v>
      </c>
      <c r="L25" s="4">
        <f t="shared" si="10"/>
        <v>0</v>
      </c>
      <c r="M25" s="4">
        <f t="shared" si="6"/>
        <v>0</v>
      </c>
      <c r="N25" s="4"/>
    </row>
    <row r="26" spans="1:14" x14ac:dyDescent="0.25">
      <c r="B26">
        <v>2016</v>
      </c>
      <c r="C26" s="4">
        <f t="shared" si="7"/>
        <v>65063.364943430002</v>
      </c>
      <c r="D26" s="4">
        <f t="shared" si="8"/>
        <v>15900</v>
      </c>
      <c r="E26" s="4">
        <v>0</v>
      </c>
      <c r="F26" s="4">
        <f t="shared" si="9"/>
        <v>0</v>
      </c>
      <c r="G26" s="4">
        <f t="shared" si="3"/>
        <v>80963.364943430002</v>
      </c>
      <c r="H26" s="4">
        <f t="shared" si="4"/>
        <v>4857.8018966057998</v>
      </c>
      <c r="J26" s="4">
        <f t="shared" ref="J26:J28" si="12">L25+M25</f>
        <v>0</v>
      </c>
      <c r="K26" s="4">
        <f t="shared" si="5"/>
        <v>0</v>
      </c>
      <c r="L26" s="4">
        <f t="shared" ref="L26:L28" si="13">J26-K26</f>
        <v>0</v>
      </c>
      <c r="M26" s="4">
        <f t="shared" si="6"/>
        <v>0</v>
      </c>
      <c r="N26" s="4"/>
    </row>
    <row r="27" spans="1:14" x14ac:dyDescent="0.25">
      <c r="B27">
        <v>2017</v>
      </c>
      <c r="C27" s="4">
        <f t="shared" si="7"/>
        <v>85821.166840035803</v>
      </c>
      <c r="D27" s="4">
        <f t="shared" si="8"/>
        <v>15900</v>
      </c>
      <c r="E27" s="4">
        <v>0</v>
      </c>
      <c r="F27" s="4">
        <f t="shared" si="9"/>
        <v>0</v>
      </c>
      <c r="G27" s="4">
        <f t="shared" si="3"/>
        <v>101721.1668400358</v>
      </c>
      <c r="H27" s="4">
        <f t="shared" si="4"/>
        <v>6103.2700104021478</v>
      </c>
      <c r="J27" s="4">
        <f t="shared" si="12"/>
        <v>0</v>
      </c>
      <c r="K27" s="4">
        <f t="shared" si="5"/>
        <v>0</v>
      </c>
      <c r="L27" s="4">
        <f t="shared" si="13"/>
        <v>0</v>
      </c>
      <c r="M27" s="4">
        <f t="shared" si="6"/>
        <v>0</v>
      </c>
      <c r="N27" s="4"/>
    </row>
    <row r="28" spans="1:14" x14ac:dyDescent="0.25">
      <c r="B28">
        <v>2018</v>
      </c>
      <c r="C28" s="4">
        <f t="shared" si="7"/>
        <v>107824.43685043795</v>
      </c>
      <c r="D28" s="4">
        <f t="shared" si="8"/>
        <v>15900</v>
      </c>
      <c r="E28" s="4">
        <v>0</v>
      </c>
      <c r="F28" s="4">
        <f t="shared" si="9"/>
        <v>0</v>
      </c>
      <c r="G28" s="4">
        <f t="shared" si="3"/>
        <v>123724.43685043795</v>
      </c>
      <c r="H28" s="4">
        <f t="shared" si="4"/>
        <v>7423.4662110262771</v>
      </c>
      <c r="J28" s="4">
        <f t="shared" si="12"/>
        <v>0</v>
      </c>
      <c r="K28" s="4">
        <f t="shared" si="5"/>
        <v>0</v>
      </c>
      <c r="L28" s="4">
        <f t="shared" si="13"/>
        <v>0</v>
      </c>
      <c r="M28" s="4">
        <f t="shared" si="6"/>
        <v>0</v>
      </c>
      <c r="N28" s="4"/>
    </row>
    <row r="29" spans="1:14" x14ac:dyDescent="0.25">
      <c r="B29">
        <v>2019</v>
      </c>
      <c r="C29" s="4">
        <f t="shared" si="7"/>
        <v>131147.90306146423</v>
      </c>
      <c r="D29" s="4">
        <f t="shared" si="8"/>
        <v>15900</v>
      </c>
      <c r="E29" s="4">
        <v>0</v>
      </c>
      <c r="F29" s="4">
        <f t="shared" si="9"/>
        <v>0</v>
      </c>
      <c r="G29" s="4">
        <f t="shared" si="3"/>
        <v>147047.90306146423</v>
      </c>
      <c r="H29" s="4">
        <f t="shared" si="4"/>
        <v>8822.8741836878526</v>
      </c>
      <c r="J29" s="4">
        <f t="shared" ref="J29:J45" si="14">L28+M28</f>
        <v>0</v>
      </c>
      <c r="K29" s="4">
        <f t="shared" si="5"/>
        <v>0</v>
      </c>
      <c r="L29" s="4">
        <f t="shared" ref="L29:L45" si="15">J29-K29</f>
        <v>0</v>
      </c>
      <c r="M29" s="4">
        <f t="shared" si="6"/>
        <v>0</v>
      </c>
      <c r="N29" s="4"/>
    </row>
    <row r="30" spans="1:14" x14ac:dyDescent="0.25">
      <c r="B30">
        <v>2020</v>
      </c>
      <c r="C30" s="4">
        <f t="shared" si="7"/>
        <v>155870.77724515207</v>
      </c>
      <c r="D30" s="4">
        <f t="shared" si="8"/>
        <v>15900</v>
      </c>
      <c r="E30" s="4">
        <v>0</v>
      </c>
      <c r="F30" s="4">
        <f t="shared" si="9"/>
        <v>0</v>
      </c>
      <c r="G30" s="4">
        <f t="shared" si="3"/>
        <v>171770.77724515207</v>
      </c>
      <c r="H30" s="4">
        <f t="shared" si="4"/>
        <v>10306.246634709123</v>
      </c>
      <c r="J30" s="4">
        <f t="shared" si="14"/>
        <v>0</v>
      </c>
      <c r="K30" s="4">
        <f t="shared" si="5"/>
        <v>0</v>
      </c>
      <c r="L30" s="4">
        <f t="shared" si="15"/>
        <v>0</v>
      </c>
      <c r="M30" s="4">
        <f t="shared" si="6"/>
        <v>0</v>
      </c>
      <c r="N30" s="4"/>
    </row>
    <row r="31" spans="1:14" x14ac:dyDescent="0.25">
      <c r="B31">
        <v>2021</v>
      </c>
      <c r="C31" s="4">
        <f t="shared" si="7"/>
        <v>182077.0238798612</v>
      </c>
      <c r="D31" s="4">
        <f t="shared" si="8"/>
        <v>15900</v>
      </c>
      <c r="E31" s="4">
        <v>0</v>
      </c>
      <c r="F31" s="4">
        <f t="shared" si="9"/>
        <v>0</v>
      </c>
      <c r="G31" s="4">
        <f t="shared" si="3"/>
        <v>197977.0238798612</v>
      </c>
      <c r="H31" s="4">
        <f t="shared" si="4"/>
        <v>11878.621432791671</v>
      </c>
      <c r="J31" s="4">
        <f t="shared" si="14"/>
        <v>0</v>
      </c>
      <c r="K31" s="4">
        <f t="shared" si="5"/>
        <v>0</v>
      </c>
      <c r="L31" s="4">
        <f t="shared" si="15"/>
        <v>0</v>
      </c>
      <c r="M31" s="4">
        <f t="shared" si="6"/>
        <v>0</v>
      </c>
      <c r="N31" s="4"/>
    </row>
    <row r="32" spans="1:14" x14ac:dyDescent="0.25">
      <c r="B32">
        <v>2022</v>
      </c>
      <c r="C32" s="4">
        <f t="shared" si="7"/>
        <v>209855.64531265286</v>
      </c>
      <c r="D32" s="4">
        <f t="shared" si="8"/>
        <v>15900</v>
      </c>
      <c r="E32" s="4">
        <v>0</v>
      </c>
      <c r="F32" s="4">
        <f t="shared" si="9"/>
        <v>0</v>
      </c>
      <c r="G32" s="4">
        <f t="shared" si="3"/>
        <v>225755.64531265286</v>
      </c>
      <c r="H32" s="4">
        <f t="shared" si="4"/>
        <v>13545.338718759171</v>
      </c>
      <c r="J32" s="4">
        <f t="shared" si="14"/>
        <v>0</v>
      </c>
      <c r="K32" s="4">
        <f t="shared" si="5"/>
        <v>0</v>
      </c>
      <c r="L32" s="4">
        <f t="shared" si="15"/>
        <v>0</v>
      </c>
      <c r="M32" s="4">
        <f t="shared" si="6"/>
        <v>0</v>
      </c>
      <c r="N32" s="4"/>
    </row>
    <row r="33" spans="2:14" x14ac:dyDescent="0.25">
      <c r="B33">
        <v>2023</v>
      </c>
      <c r="C33" s="4">
        <f t="shared" si="7"/>
        <v>239300.98403141202</v>
      </c>
      <c r="D33" s="4">
        <f t="shared" si="8"/>
        <v>15900</v>
      </c>
      <c r="E33" s="4">
        <v>0</v>
      </c>
      <c r="F33" s="4">
        <f t="shared" si="9"/>
        <v>0</v>
      </c>
      <c r="G33" s="4">
        <f t="shared" si="3"/>
        <v>255200.98403141202</v>
      </c>
      <c r="H33" s="4">
        <f t="shared" si="4"/>
        <v>15312.059041884721</v>
      </c>
      <c r="J33" s="4">
        <f t="shared" si="14"/>
        <v>0</v>
      </c>
      <c r="K33" s="4">
        <f t="shared" si="5"/>
        <v>0</v>
      </c>
      <c r="L33" s="4">
        <f t="shared" si="15"/>
        <v>0</v>
      </c>
      <c r="M33" s="4">
        <f t="shared" si="6"/>
        <v>0</v>
      </c>
      <c r="N33" s="4"/>
    </row>
    <row r="34" spans="2:14" x14ac:dyDescent="0.25">
      <c r="B34">
        <v>2024</v>
      </c>
      <c r="C34" s="4">
        <f t="shared" si="7"/>
        <v>270513.04307329672</v>
      </c>
      <c r="D34" s="4">
        <f t="shared" si="8"/>
        <v>15900</v>
      </c>
      <c r="E34" s="4">
        <v>0</v>
      </c>
      <c r="F34" s="4">
        <f t="shared" si="9"/>
        <v>0</v>
      </c>
      <c r="G34" s="4">
        <f t="shared" si="3"/>
        <v>286413.04307329672</v>
      </c>
      <c r="H34" s="4">
        <f t="shared" si="4"/>
        <v>17184.782584397803</v>
      </c>
      <c r="J34" s="4">
        <f t="shared" si="14"/>
        <v>0</v>
      </c>
      <c r="K34" s="4">
        <f t="shared" si="5"/>
        <v>0</v>
      </c>
      <c r="L34" s="4">
        <f t="shared" si="15"/>
        <v>0</v>
      </c>
      <c r="M34" s="4">
        <f t="shared" si="6"/>
        <v>0</v>
      </c>
      <c r="N34" s="4"/>
    </row>
    <row r="35" spans="2:14" x14ac:dyDescent="0.25">
      <c r="B35">
        <v>2025</v>
      </c>
      <c r="C35" s="4">
        <f t="shared" si="7"/>
        <v>303597.82565769454</v>
      </c>
      <c r="D35" s="4">
        <f t="shared" si="8"/>
        <v>15900</v>
      </c>
      <c r="E35" s="4">
        <v>0</v>
      </c>
      <c r="F35" s="4">
        <f t="shared" si="9"/>
        <v>0</v>
      </c>
      <c r="G35" s="4">
        <f t="shared" si="3"/>
        <v>319497.82565769454</v>
      </c>
      <c r="H35" s="4">
        <f t="shared" si="4"/>
        <v>19169.869539461673</v>
      </c>
      <c r="J35" s="4">
        <f t="shared" si="14"/>
        <v>0</v>
      </c>
      <c r="K35" s="4">
        <f t="shared" si="5"/>
        <v>0</v>
      </c>
      <c r="L35" s="4">
        <f t="shared" si="15"/>
        <v>0</v>
      </c>
      <c r="M35" s="4">
        <f t="shared" si="6"/>
        <v>0</v>
      </c>
      <c r="N35" s="4"/>
    </row>
    <row r="36" spans="2:14" x14ac:dyDescent="0.25">
      <c r="B36">
        <v>2026</v>
      </c>
      <c r="C36" s="4">
        <f t="shared" si="7"/>
        <v>338667.69519715622</v>
      </c>
      <c r="D36" s="4">
        <f t="shared" si="8"/>
        <v>15900</v>
      </c>
      <c r="E36" s="4">
        <v>0</v>
      </c>
      <c r="F36" s="4">
        <f t="shared" si="9"/>
        <v>0</v>
      </c>
      <c r="G36" s="4">
        <f t="shared" si="3"/>
        <v>354567.69519715622</v>
      </c>
      <c r="H36" s="4">
        <f t="shared" si="4"/>
        <v>21274.061711829374</v>
      </c>
      <c r="J36" s="4">
        <f t="shared" si="14"/>
        <v>0</v>
      </c>
      <c r="K36" s="4">
        <f t="shared" si="5"/>
        <v>0</v>
      </c>
      <c r="L36" s="4">
        <f t="shared" si="15"/>
        <v>0</v>
      </c>
      <c r="M36" s="4">
        <f t="shared" si="6"/>
        <v>0</v>
      </c>
      <c r="N36" s="4"/>
    </row>
    <row r="37" spans="2:14" x14ac:dyDescent="0.25">
      <c r="B37">
        <v>2027</v>
      </c>
      <c r="C37" s="4">
        <f t="shared" si="7"/>
        <v>375841.75690898561</v>
      </c>
      <c r="D37" s="4">
        <f t="shared" si="8"/>
        <v>15900</v>
      </c>
      <c r="E37" s="4">
        <v>0</v>
      </c>
      <c r="F37" s="4">
        <f t="shared" si="9"/>
        <v>0</v>
      </c>
      <c r="G37" s="4">
        <f t="shared" si="3"/>
        <v>391741.75690898561</v>
      </c>
      <c r="H37" s="4">
        <f t="shared" si="4"/>
        <v>23504.505414539137</v>
      </c>
      <c r="J37" s="4">
        <f t="shared" si="14"/>
        <v>0</v>
      </c>
      <c r="K37" s="4">
        <f t="shared" si="5"/>
        <v>0</v>
      </c>
      <c r="L37" s="4">
        <f t="shared" si="15"/>
        <v>0</v>
      </c>
      <c r="M37" s="4">
        <f t="shared" si="6"/>
        <v>0</v>
      </c>
      <c r="N37" s="4"/>
    </row>
    <row r="38" spans="2:14" x14ac:dyDescent="0.25">
      <c r="B38">
        <v>2028</v>
      </c>
      <c r="C38" s="4">
        <f t="shared" si="7"/>
        <v>415246.26232352474</v>
      </c>
      <c r="D38" s="4">
        <f t="shared" si="8"/>
        <v>15900</v>
      </c>
      <c r="E38" s="4">
        <v>0</v>
      </c>
      <c r="F38" s="4">
        <f t="shared" si="9"/>
        <v>0</v>
      </c>
      <c r="G38" s="4">
        <f t="shared" si="3"/>
        <v>431146.26232352474</v>
      </c>
      <c r="H38" s="4">
        <f t="shared" si="4"/>
        <v>25868.775739411485</v>
      </c>
      <c r="J38" s="4">
        <f t="shared" si="14"/>
        <v>0</v>
      </c>
      <c r="K38" s="4">
        <f t="shared" si="5"/>
        <v>0</v>
      </c>
      <c r="L38" s="4">
        <f t="shared" si="15"/>
        <v>0</v>
      </c>
      <c r="M38" s="4">
        <f t="shared" si="6"/>
        <v>0</v>
      </c>
      <c r="N38" s="4"/>
    </row>
    <row r="39" spans="2:14" x14ac:dyDescent="0.25">
      <c r="B39">
        <v>2029</v>
      </c>
      <c r="C39" s="4">
        <f t="shared" si="7"/>
        <v>457015.03806293622</v>
      </c>
      <c r="D39" s="4">
        <f t="shared" si="8"/>
        <v>15900</v>
      </c>
      <c r="E39" s="4">
        <v>0</v>
      </c>
      <c r="F39" s="4">
        <f t="shared" si="9"/>
        <v>0</v>
      </c>
      <c r="G39" s="4">
        <f t="shared" si="3"/>
        <v>472915.03806293622</v>
      </c>
      <c r="H39" s="4">
        <f t="shared" si="4"/>
        <v>28374.902283776173</v>
      </c>
      <c r="J39" s="4">
        <f t="shared" si="14"/>
        <v>0</v>
      </c>
      <c r="K39" s="4">
        <f t="shared" si="5"/>
        <v>0</v>
      </c>
      <c r="L39" s="4">
        <f t="shared" si="15"/>
        <v>0</v>
      </c>
      <c r="M39" s="4">
        <f t="shared" si="6"/>
        <v>0</v>
      </c>
      <c r="N39" s="4"/>
    </row>
    <row r="40" spans="2:14" x14ac:dyDescent="0.25">
      <c r="B40">
        <v>2030</v>
      </c>
      <c r="C40" s="4">
        <f t="shared" si="7"/>
        <v>501289.94034671236</v>
      </c>
      <c r="D40" s="4">
        <f t="shared" si="8"/>
        <v>15900</v>
      </c>
      <c r="E40" s="4">
        <v>0</v>
      </c>
      <c r="F40" s="4">
        <f t="shared" si="9"/>
        <v>0</v>
      </c>
      <c r="G40" s="4">
        <f t="shared" si="3"/>
        <v>517189.94034671236</v>
      </c>
      <c r="H40" s="4">
        <f t="shared" si="4"/>
        <v>31031.396420802739</v>
      </c>
      <c r="J40" s="4">
        <f t="shared" si="14"/>
        <v>0</v>
      </c>
      <c r="K40" s="4">
        <f t="shared" si="5"/>
        <v>0</v>
      </c>
      <c r="L40" s="4">
        <f t="shared" si="15"/>
        <v>0</v>
      </c>
      <c r="M40" s="4">
        <f t="shared" si="6"/>
        <v>0</v>
      </c>
      <c r="N40" s="4"/>
    </row>
    <row r="41" spans="2:14" x14ac:dyDescent="0.25">
      <c r="B41">
        <v>2031</v>
      </c>
      <c r="C41" s="4">
        <f t="shared" si="7"/>
        <v>548221.33676751505</v>
      </c>
      <c r="D41" s="4">
        <f t="shared" si="8"/>
        <v>15900</v>
      </c>
      <c r="E41" s="4">
        <v>0</v>
      </c>
      <c r="F41" s="4">
        <f t="shared" si="9"/>
        <v>0</v>
      </c>
      <c r="G41" s="4">
        <f t="shared" si="3"/>
        <v>564121.33676751505</v>
      </c>
      <c r="H41" s="4">
        <f t="shared" si="4"/>
        <v>33847.280206050898</v>
      </c>
      <c r="J41" s="4">
        <f t="shared" si="14"/>
        <v>0</v>
      </c>
      <c r="K41" s="4">
        <f t="shared" si="5"/>
        <v>0</v>
      </c>
      <c r="L41" s="4">
        <f t="shared" si="15"/>
        <v>0</v>
      </c>
      <c r="M41" s="4">
        <f t="shared" si="6"/>
        <v>0</v>
      </c>
      <c r="N41" s="4"/>
    </row>
    <row r="42" spans="2:14" x14ac:dyDescent="0.25">
      <c r="B42">
        <v>2032</v>
      </c>
      <c r="C42" s="4">
        <f t="shared" si="7"/>
        <v>597968.61697356589</v>
      </c>
      <c r="D42" s="4">
        <f t="shared" si="8"/>
        <v>15900</v>
      </c>
      <c r="E42" s="4">
        <v>0</v>
      </c>
      <c r="F42" s="4">
        <f t="shared" si="9"/>
        <v>0</v>
      </c>
      <c r="G42" s="4">
        <f t="shared" si="3"/>
        <v>613868.61697356589</v>
      </c>
      <c r="H42" s="4">
        <f t="shared" si="4"/>
        <v>36832.117018413956</v>
      </c>
      <c r="J42" s="4">
        <f t="shared" si="14"/>
        <v>0</v>
      </c>
      <c r="K42" s="4">
        <f t="shared" si="5"/>
        <v>0</v>
      </c>
      <c r="L42" s="4">
        <f t="shared" si="15"/>
        <v>0</v>
      </c>
      <c r="M42" s="4">
        <f t="shared" si="6"/>
        <v>0</v>
      </c>
      <c r="N42" s="4"/>
    </row>
    <row r="43" spans="2:14" x14ac:dyDescent="0.25">
      <c r="B43">
        <v>2033</v>
      </c>
      <c r="C43" s="4">
        <f t="shared" si="7"/>
        <v>650700.73399197985</v>
      </c>
      <c r="D43" s="4">
        <f t="shared" si="8"/>
        <v>15900</v>
      </c>
      <c r="E43" s="4">
        <v>0</v>
      </c>
      <c r="F43" s="4">
        <f t="shared" si="9"/>
        <v>0</v>
      </c>
      <c r="G43" s="4">
        <f t="shared" si="3"/>
        <v>666600.73399197985</v>
      </c>
      <c r="H43" s="4">
        <f t="shared" si="4"/>
        <v>39996.044039518791</v>
      </c>
      <c r="J43" s="4">
        <f t="shared" si="14"/>
        <v>0</v>
      </c>
      <c r="K43" s="4">
        <f t="shared" si="5"/>
        <v>0</v>
      </c>
      <c r="L43" s="4">
        <f t="shared" si="15"/>
        <v>0</v>
      </c>
      <c r="M43" s="4">
        <f t="shared" si="6"/>
        <v>0</v>
      </c>
      <c r="N43" s="4"/>
    </row>
    <row r="44" spans="2:14" x14ac:dyDescent="0.25">
      <c r="B44">
        <v>2034</v>
      </c>
      <c r="C44" s="4">
        <f t="shared" si="7"/>
        <v>706596.77803149866</v>
      </c>
      <c r="D44" s="4">
        <f t="shared" si="8"/>
        <v>15900</v>
      </c>
      <c r="E44" s="4">
        <v>0</v>
      </c>
      <c r="F44" s="4">
        <f t="shared" si="9"/>
        <v>0</v>
      </c>
      <c r="G44" s="4">
        <f t="shared" si="3"/>
        <v>722496.77803149866</v>
      </c>
      <c r="H44" s="4">
        <f t="shared" si="4"/>
        <v>43349.806681889917</v>
      </c>
      <c r="J44" s="4">
        <f t="shared" si="14"/>
        <v>0</v>
      </c>
      <c r="K44" s="4">
        <f t="shared" si="5"/>
        <v>0</v>
      </c>
      <c r="L44" s="4">
        <f t="shared" si="15"/>
        <v>0</v>
      </c>
      <c r="M44" s="4">
        <f t="shared" si="6"/>
        <v>0</v>
      </c>
      <c r="N44" s="4"/>
    </row>
    <row r="45" spans="2:14" x14ac:dyDescent="0.25">
      <c r="B45">
        <v>2035</v>
      </c>
      <c r="C45" s="4">
        <f t="shared" si="7"/>
        <v>765846.58471338858</v>
      </c>
      <c r="D45" s="4">
        <f t="shared" si="8"/>
        <v>15900</v>
      </c>
      <c r="E45" s="4">
        <v>0</v>
      </c>
      <c r="F45" s="4">
        <f t="shared" si="9"/>
        <v>0</v>
      </c>
      <c r="G45" s="4">
        <f t="shared" si="3"/>
        <v>781746.58471338858</v>
      </c>
      <c r="H45" s="4">
        <f t="shared" si="4"/>
        <v>46904.795082803314</v>
      </c>
      <c r="J45" s="4">
        <f t="shared" si="14"/>
        <v>0</v>
      </c>
      <c r="K45" s="4">
        <f t="shared" si="5"/>
        <v>0</v>
      </c>
      <c r="L45" s="4">
        <f t="shared" si="15"/>
        <v>0</v>
      </c>
      <c r="M45" s="4">
        <f t="shared" si="6"/>
        <v>0</v>
      </c>
      <c r="N45" s="4"/>
    </row>
    <row r="46" spans="2:14" x14ac:dyDescent="0.25">
      <c r="B46">
        <v>2036</v>
      </c>
      <c r="C46" s="4">
        <f t="shared" si="7"/>
        <v>828651.37979619193</v>
      </c>
      <c r="D46" s="4">
        <f t="shared" si="8"/>
        <v>15900</v>
      </c>
      <c r="E46" s="4">
        <v>0</v>
      </c>
      <c r="F46" s="4">
        <f t="shared" si="9"/>
        <v>0</v>
      </c>
      <c r="G46" s="4">
        <f t="shared" si="3"/>
        <v>844551.37979619193</v>
      </c>
      <c r="H46" s="4">
        <f t="shared" si="4"/>
        <v>50673.082787771513</v>
      </c>
      <c r="J46" s="4">
        <f t="shared" ref="J46:J91" si="16">L45+M45</f>
        <v>0</v>
      </c>
      <c r="K46" s="4">
        <f t="shared" si="5"/>
        <v>0</v>
      </c>
      <c r="L46" s="4">
        <f t="shared" ref="L46:L91" si="17">J46-K46</f>
        <v>0</v>
      </c>
      <c r="M46" s="4">
        <f t="shared" si="6"/>
        <v>0</v>
      </c>
      <c r="N46" s="4"/>
    </row>
    <row r="47" spans="2:14" x14ac:dyDescent="0.25">
      <c r="B47">
        <v>2037</v>
      </c>
      <c r="C47" s="4">
        <f t="shared" si="7"/>
        <v>895224.46258396341</v>
      </c>
      <c r="D47" s="4">
        <f t="shared" si="8"/>
        <v>15900</v>
      </c>
      <c r="E47" s="4">
        <v>0</v>
      </c>
      <c r="F47" s="4">
        <f t="shared" si="9"/>
        <v>0</v>
      </c>
      <c r="G47" s="4">
        <f t="shared" si="3"/>
        <v>911124.46258396341</v>
      </c>
      <c r="H47" s="4">
        <f t="shared" si="4"/>
        <v>54667.467755037804</v>
      </c>
      <c r="J47" s="4">
        <f t="shared" si="16"/>
        <v>0</v>
      </c>
      <c r="K47" s="4">
        <f t="shared" si="5"/>
        <v>0</v>
      </c>
      <c r="L47" s="4">
        <f t="shared" si="17"/>
        <v>0</v>
      </c>
      <c r="M47" s="4">
        <f t="shared" si="6"/>
        <v>0</v>
      </c>
      <c r="N47" s="4"/>
    </row>
    <row r="48" spans="2:14" x14ac:dyDescent="0.25">
      <c r="B48">
        <v>2038</v>
      </c>
      <c r="C48" s="4">
        <f t="shared" si="7"/>
        <v>965791.93033900124</v>
      </c>
      <c r="D48" s="4">
        <f t="shared" si="8"/>
        <v>15900</v>
      </c>
      <c r="E48" s="4">
        <v>0</v>
      </c>
      <c r="F48" s="4">
        <f t="shared" si="9"/>
        <v>0</v>
      </c>
      <c r="G48" s="4">
        <f t="shared" si="3"/>
        <v>981691.93033900124</v>
      </c>
      <c r="H48" s="4">
        <f t="shared" si="4"/>
        <v>58901.515820340072</v>
      </c>
      <c r="J48" s="4">
        <f t="shared" si="16"/>
        <v>0</v>
      </c>
      <c r="K48" s="4">
        <f t="shared" si="5"/>
        <v>0</v>
      </c>
      <c r="L48" s="4">
        <f t="shared" si="17"/>
        <v>0</v>
      </c>
      <c r="M48" s="4">
        <f t="shared" si="6"/>
        <v>0</v>
      </c>
      <c r="N48" s="4"/>
    </row>
    <row r="49" spans="2:14" x14ac:dyDescent="0.25">
      <c r="B49">
        <v>2039</v>
      </c>
      <c r="C49" s="4">
        <f t="shared" si="7"/>
        <v>1040593.4461593413</v>
      </c>
      <c r="D49" s="4">
        <f t="shared" si="8"/>
        <v>15900</v>
      </c>
      <c r="E49" s="4">
        <v>0</v>
      </c>
      <c r="F49" s="4">
        <f t="shared" si="9"/>
        <v>0</v>
      </c>
      <c r="G49" s="4">
        <f t="shared" si="3"/>
        <v>1056493.4461593414</v>
      </c>
      <c r="H49" s="4">
        <f t="shared" si="4"/>
        <v>63389.60676956048</v>
      </c>
      <c r="J49" s="4">
        <f t="shared" si="16"/>
        <v>0</v>
      </c>
      <c r="K49" s="4">
        <f t="shared" si="5"/>
        <v>0</v>
      </c>
      <c r="L49" s="4">
        <f t="shared" si="17"/>
        <v>0</v>
      </c>
      <c r="M49" s="4">
        <f t="shared" si="6"/>
        <v>0</v>
      </c>
      <c r="N49" s="4"/>
    </row>
    <row r="50" spans="2:14" x14ac:dyDescent="0.25">
      <c r="B50">
        <v>2040</v>
      </c>
      <c r="C50" s="4">
        <f t="shared" si="7"/>
        <v>1119883.0529289017</v>
      </c>
      <c r="D50" s="4">
        <f t="shared" si="8"/>
        <v>15900</v>
      </c>
      <c r="E50" s="4">
        <v>0</v>
      </c>
      <c r="F50" s="4">
        <f t="shared" si="9"/>
        <v>0</v>
      </c>
      <c r="G50" s="4">
        <f t="shared" si="3"/>
        <v>1135783.0529289017</v>
      </c>
      <c r="H50" s="4">
        <f t="shared" si="4"/>
        <v>68146.983175734102</v>
      </c>
      <c r="J50" s="4">
        <f t="shared" si="16"/>
        <v>0</v>
      </c>
      <c r="K50" s="4">
        <f t="shared" si="5"/>
        <v>0</v>
      </c>
      <c r="L50" s="4">
        <f t="shared" si="17"/>
        <v>0</v>
      </c>
      <c r="M50" s="4">
        <f t="shared" si="6"/>
        <v>0</v>
      </c>
      <c r="N50" s="4"/>
    </row>
    <row r="51" spans="2:14" x14ac:dyDescent="0.25">
      <c r="B51">
        <v>2041</v>
      </c>
      <c r="C51" s="4">
        <f t="shared" si="7"/>
        <v>1203930.0361046358</v>
      </c>
      <c r="D51" s="4">
        <f t="shared" si="8"/>
        <v>15900</v>
      </c>
      <c r="E51" s="4">
        <v>0</v>
      </c>
      <c r="F51" s="4">
        <f t="shared" si="9"/>
        <v>0</v>
      </c>
      <c r="G51" s="4">
        <f t="shared" si="3"/>
        <v>1219830.0361046358</v>
      </c>
      <c r="H51" s="4">
        <f t="shared" si="4"/>
        <v>73189.802166278139</v>
      </c>
      <c r="J51" s="4">
        <f t="shared" si="16"/>
        <v>0</v>
      </c>
      <c r="K51" s="4">
        <f t="shared" si="5"/>
        <v>0</v>
      </c>
      <c r="L51" s="4">
        <f t="shared" si="17"/>
        <v>0</v>
      </c>
      <c r="M51" s="4">
        <f t="shared" si="6"/>
        <v>0</v>
      </c>
      <c r="N51" s="4"/>
    </row>
    <row r="52" spans="2:14" x14ac:dyDescent="0.25">
      <c r="B52">
        <v>2042</v>
      </c>
      <c r="C52" s="4">
        <f t="shared" si="7"/>
        <v>1293019.838270914</v>
      </c>
      <c r="D52" s="4">
        <f t="shared" si="8"/>
        <v>15900</v>
      </c>
      <c r="E52" s="4">
        <v>0</v>
      </c>
      <c r="F52" s="4">
        <f t="shared" si="9"/>
        <v>0</v>
      </c>
      <c r="G52" s="4">
        <f t="shared" si="3"/>
        <v>1308919.838270914</v>
      </c>
      <c r="H52" s="4">
        <f t="shared" si="4"/>
        <v>78535.190296254834</v>
      </c>
      <c r="J52" s="4">
        <f t="shared" si="16"/>
        <v>0</v>
      </c>
      <c r="K52" s="4">
        <f t="shared" si="5"/>
        <v>0</v>
      </c>
      <c r="L52" s="4">
        <f t="shared" si="17"/>
        <v>0</v>
      </c>
      <c r="M52" s="4">
        <f t="shared" si="6"/>
        <v>0</v>
      </c>
      <c r="N52" s="4"/>
    </row>
    <row r="53" spans="2:14" x14ac:dyDescent="0.25">
      <c r="B53">
        <v>2043</v>
      </c>
      <c r="C53" s="4">
        <f t="shared" si="7"/>
        <v>1387455.0285671689</v>
      </c>
      <c r="D53" s="4">
        <f t="shared" si="8"/>
        <v>15900</v>
      </c>
      <c r="E53" s="4">
        <v>0</v>
      </c>
      <c r="F53" s="4">
        <f t="shared" si="9"/>
        <v>0</v>
      </c>
      <c r="G53" s="4">
        <f t="shared" ref="G53:G84" si="18">C53+SUM(D53)-E53</f>
        <v>1403355.0285671689</v>
      </c>
      <c r="H53" s="4">
        <f t="shared" ref="H53:H84" si="19">G53*E$1</f>
        <v>84201.301714030124</v>
      </c>
      <c r="J53" s="4">
        <f t="shared" si="16"/>
        <v>0</v>
      </c>
      <c r="K53" s="4">
        <f t="shared" ref="K53:K84" si="20">SUM(IF(J53-$H$3&lt;0,J53,$H$3),E53)</f>
        <v>0</v>
      </c>
      <c r="L53" s="4">
        <f t="shared" si="17"/>
        <v>0</v>
      </c>
      <c r="M53" s="4">
        <f t="shared" ref="M53:M84" si="21">L53*$H$2</f>
        <v>0</v>
      </c>
      <c r="N53" s="4"/>
    </row>
    <row r="54" spans="2:14" x14ac:dyDescent="0.25">
      <c r="B54">
        <v>2044</v>
      </c>
      <c r="C54" s="4">
        <f t="shared" ref="C54:C85" si="22">G53+H53</f>
        <v>1487556.330281199</v>
      </c>
      <c r="D54" s="4">
        <f t="shared" si="8"/>
        <v>15900</v>
      </c>
      <c r="E54" s="4">
        <v>0</v>
      </c>
      <c r="F54" s="4">
        <f t="shared" si="9"/>
        <v>0</v>
      </c>
      <c r="G54" s="4">
        <f t="shared" si="18"/>
        <v>1503456.330281199</v>
      </c>
      <c r="H54" s="4">
        <f t="shared" si="19"/>
        <v>90207.379816871937</v>
      </c>
      <c r="J54" s="4">
        <f t="shared" si="16"/>
        <v>0</v>
      </c>
      <c r="K54" s="4">
        <f t="shared" si="20"/>
        <v>0</v>
      </c>
      <c r="L54" s="4">
        <f t="shared" si="17"/>
        <v>0</v>
      </c>
      <c r="M54" s="4">
        <f t="shared" si="21"/>
        <v>0</v>
      </c>
      <c r="N54" s="4"/>
    </row>
    <row r="55" spans="2:14" x14ac:dyDescent="0.25">
      <c r="B55">
        <v>2045</v>
      </c>
      <c r="C55" s="4">
        <f t="shared" si="22"/>
        <v>1593663.7100980708</v>
      </c>
      <c r="D55" s="4">
        <f t="shared" si="8"/>
        <v>15900</v>
      </c>
      <c r="E55" s="4">
        <v>0</v>
      </c>
      <c r="F55" s="4">
        <f t="shared" si="9"/>
        <v>0</v>
      </c>
      <c r="G55" s="4">
        <f t="shared" si="18"/>
        <v>1609563.7100980708</v>
      </c>
      <c r="H55" s="4">
        <f t="shared" si="19"/>
        <v>96573.822605884241</v>
      </c>
      <c r="J55" s="4">
        <f t="shared" si="16"/>
        <v>0</v>
      </c>
      <c r="K55" s="4">
        <f t="shared" si="20"/>
        <v>0</v>
      </c>
      <c r="L55" s="4">
        <f t="shared" si="17"/>
        <v>0</v>
      </c>
      <c r="M55" s="4">
        <f t="shared" si="21"/>
        <v>0</v>
      </c>
      <c r="N55" s="4"/>
    </row>
    <row r="56" spans="2:14" x14ac:dyDescent="0.25">
      <c r="B56">
        <v>2046</v>
      </c>
      <c r="C56" s="4">
        <f t="shared" si="22"/>
        <v>1706137.532703955</v>
      </c>
      <c r="D56" s="4">
        <f t="shared" si="8"/>
        <v>15900</v>
      </c>
      <c r="E56" s="4">
        <v>0</v>
      </c>
      <c r="F56" s="4">
        <f t="shared" si="9"/>
        <v>0</v>
      </c>
      <c r="G56" s="4">
        <f t="shared" si="18"/>
        <v>1722037.532703955</v>
      </c>
      <c r="H56" s="4">
        <f t="shared" si="19"/>
        <v>103322.25196223729</v>
      </c>
      <c r="J56" s="4">
        <f t="shared" si="16"/>
        <v>0</v>
      </c>
      <c r="K56" s="4">
        <f t="shared" si="20"/>
        <v>0</v>
      </c>
      <c r="L56" s="4">
        <f t="shared" si="17"/>
        <v>0</v>
      </c>
      <c r="M56" s="4">
        <f t="shared" si="21"/>
        <v>0</v>
      </c>
      <c r="N56" s="4"/>
    </row>
    <row r="57" spans="2:14" x14ac:dyDescent="0.25">
      <c r="B57">
        <v>2047</v>
      </c>
      <c r="C57" s="4">
        <f t="shared" si="22"/>
        <v>1825359.7846661923</v>
      </c>
      <c r="D57" s="4">
        <f t="shared" si="8"/>
        <v>15900</v>
      </c>
      <c r="E57" s="4">
        <v>0</v>
      </c>
      <c r="F57" s="4">
        <f t="shared" si="9"/>
        <v>0</v>
      </c>
      <c r="G57" s="4">
        <f t="shared" si="18"/>
        <v>1841259.7846661923</v>
      </c>
      <c r="H57" s="4">
        <f t="shared" si="19"/>
        <v>110475.58707997153</v>
      </c>
      <c r="J57" s="4">
        <f t="shared" si="16"/>
        <v>0</v>
      </c>
      <c r="K57" s="4">
        <f t="shared" si="20"/>
        <v>0</v>
      </c>
      <c r="L57" s="4">
        <f t="shared" si="17"/>
        <v>0</v>
      </c>
      <c r="M57" s="4">
        <f t="shared" si="21"/>
        <v>0</v>
      </c>
      <c r="N57" s="4"/>
    </row>
    <row r="58" spans="2:14" x14ac:dyDescent="0.25">
      <c r="B58">
        <v>2048</v>
      </c>
      <c r="C58" s="4">
        <f t="shared" si="22"/>
        <v>1951735.3717461638</v>
      </c>
      <c r="D58" s="4">
        <f t="shared" si="8"/>
        <v>15900</v>
      </c>
      <c r="E58" s="4">
        <v>0</v>
      </c>
      <c r="F58" s="4">
        <f t="shared" si="9"/>
        <v>0</v>
      </c>
      <c r="G58" s="4">
        <f t="shared" si="18"/>
        <v>1967635.3717461638</v>
      </c>
      <c r="H58" s="4">
        <f t="shared" si="19"/>
        <v>118058.12230476983</v>
      </c>
      <c r="J58" s="4">
        <f t="shared" si="16"/>
        <v>0</v>
      </c>
      <c r="K58" s="4">
        <f t="shared" si="20"/>
        <v>0</v>
      </c>
      <c r="L58" s="4">
        <f t="shared" si="17"/>
        <v>0</v>
      </c>
      <c r="M58" s="4">
        <f t="shared" si="21"/>
        <v>0</v>
      </c>
      <c r="N58" s="4"/>
    </row>
    <row r="59" spans="2:14" x14ac:dyDescent="0.25">
      <c r="B59">
        <v>2049</v>
      </c>
      <c r="C59" s="4">
        <f t="shared" si="22"/>
        <v>2085693.4940509337</v>
      </c>
      <c r="D59" s="4">
        <f t="shared" si="8"/>
        <v>15900</v>
      </c>
      <c r="E59" s="4">
        <v>0</v>
      </c>
      <c r="F59" s="4">
        <f t="shared" si="9"/>
        <v>0</v>
      </c>
      <c r="G59" s="4">
        <f t="shared" si="18"/>
        <v>2101593.494050934</v>
      </c>
      <c r="H59" s="4">
        <f t="shared" si="19"/>
        <v>126095.60964305603</v>
      </c>
      <c r="J59" s="4">
        <f t="shared" si="16"/>
        <v>0</v>
      </c>
      <c r="K59" s="4">
        <f t="shared" si="20"/>
        <v>0</v>
      </c>
      <c r="L59" s="4">
        <f t="shared" si="17"/>
        <v>0</v>
      </c>
      <c r="M59" s="4">
        <f t="shared" si="21"/>
        <v>0</v>
      </c>
      <c r="N59" s="4"/>
    </row>
    <row r="60" spans="2:14" x14ac:dyDescent="0.25">
      <c r="B60">
        <v>2050</v>
      </c>
      <c r="C60" s="4">
        <f t="shared" si="22"/>
        <v>2227689.10369399</v>
      </c>
      <c r="D60" s="4">
        <f t="shared" si="8"/>
        <v>15900</v>
      </c>
      <c r="E60" s="4">
        <v>0</v>
      </c>
      <c r="F60" s="4">
        <f t="shared" si="9"/>
        <v>0</v>
      </c>
      <c r="G60" s="4">
        <f t="shared" si="18"/>
        <v>2243589.10369399</v>
      </c>
      <c r="H60" s="4">
        <f t="shared" si="19"/>
        <v>134615.3462216394</v>
      </c>
      <c r="J60" s="4">
        <f t="shared" si="16"/>
        <v>0</v>
      </c>
      <c r="K60" s="4">
        <f t="shared" si="20"/>
        <v>0</v>
      </c>
      <c r="L60" s="4">
        <f t="shared" si="17"/>
        <v>0</v>
      </c>
      <c r="M60" s="4">
        <f t="shared" si="21"/>
        <v>0</v>
      </c>
      <c r="N60" s="4"/>
    </row>
    <row r="61" spans="2:14" x14ac:dyDescent="0.25">
      <c r="B61">
        <v>2051</v>
      </c>
      <c r="C61" s="4">
        <f t="shared" si="22"/>
        <v>2378204.4499156293</v>
      </c>
      <c r="D61" s="4">
        <f t="shared" si="8"/>
        <v>15900</v>
      </c>
      <c r="E61" s="4">
        <v>0</v>
      </c>
      <c r="F61" s="4">
        <f t="shared" si="9"/>
        <v>0</v>
      </c>
      <c r="G61" s="4">
        <f t="shared" si="18"/>
        <v>2394104.4499156293</v>
      </c>
      <c r="H61" s="4">
        <f t="shared" si="19"/>
        <v>143646.26699493776</v>
      </c>
      <c r="J61" s="4">
        <f t="shared" si="16"/>
        <v>0</v>
      </c>
      <c r="K61" s="4">
        <f t="shared" si="20"/>
        <v>0</v>
      </c>
      <c r="L61" s="4">
        <f t="shared" si="17"/>
        <v>0</v>
      </c>
      <c r="M61" s="4">
        <f t="shared" si="21"/>
        <v>0</v>
      </c>
      <c r="N61" s="4"/>
    </row>
    <row r="62" spans="2:14" x14ac:dyDescent="0.25">
      <c r="B62">
        <v>2052</v>
      </c>
      <c r="C62" s="4">
        <f t="shared" si="22"/>
        <v>2537750.7169105671</v>
      </c>
      <c r="D62" s="4">
        <f t="shared" si="8"/>
        <v>15900</v>
      </c>
      <c r="E62" s="4">
        <v>0</v>
      </c>
      <c r="F62" s="4">
        <f t="shared" si="9"/>
        <v>0</v>
      </c>
      <c r="G62" s="4">
        <f t="shared" si="18"/>
        <v>2553650.7169105671</v>
      </c>
      <c r="H62" s="4">
        <f t="shared" si="19"/>
        <v>153219.04301463402</v>
      </c>
      <c r="J62" s="4">
        <f t="shared" si="16"/>
        <v>0</v>
      </c>
      <c r="K62" s="4">
        <f t="shared" si="20"/>
        <v>0</v>
      </c>
      <c r="L62" s="4">
        <f t="shared" si="17"/>
        <v>0</v>
      </c>
      <c r="M62" s="4">
        <f t="shared" si="21"/>
        <v>0</v>
      </c>
      <c r="N62" s="4"/>
    </row>
    <row r="63" spans="2:14" x14ac:dyDescent="0.25">
      <c r="B63">
        <v>2053</v>
      </c>
      <c r="C63" s="4">
        <f t="shared" si="22"/>
        <v>2706869.7599252011</v>
      </c>
      <c r="D63" s="4">
        <f t="shared" si="8"/>
        <v>15900</v>
      </c>
      <c r="E63" s="4">
        <v>0</v>
      </c>
      <c r="F63" s="4">
        <f t="shared" si="9"/>
        <v>0</v>
      </c>
      <c r="G63" s="4">
        <f t="shared" si="18"/>
        <v>2722769.7599252011</v>
      </c>
      <c r="H63" s="4">
        <f t="shared" si="19"/>
        <v>163366.18559551207</v>
      </c>
      <c r="J63" s="4">
        <f t="shared" si="16"/>
        <v>0</v>
      </c>
      <c r="K63" s="4">
        <f t="shared" si="20"/>
        <v>0</v>
      </c>
      <c r="L63" s="4">
        <f t="shared" si="17"/>
        <v>0</v>
      </c>
      <c r="M63" s="4">
        <f t="shared" si="21"/>
        <v>0</v>
      </c>
      <c r="N63" s="4"/>
    </row>
    <row r="64" spans="2:14" x14ac:dyDescent="0.25">
      <c r="B64">
        <v>2054</v>
      </c>
      <c r="C64" s="4">
        <f t="shared" si="22"/>
        <v>2886135.945520713</v>
      </c>
      <c r="D64" s="4">
        <f t="shared" si="8"/>
        <v>15900</v>
      </c>
      <c r="E64" s="4">
        <v>0</v>
      </c>
      <c r="F64" s="4">
        <f t="shared" si="9"/>
        <v>0</v>
      </c>
      <c r="G64" s="4">
        <f t="shared" si="18"/>
        <v>2902035.945520713</v>
      </c>
      <c r="H64" s="4">
        <f t="shared" si="19"/>
        <v>174122.15673124278</v>
      </c>
      <c r="I64" s="5" t="s">
        <v>9</v>
      </c>
      <c r="J64" s="4">
        <f t="shared" si="16"/>
        <v>0</v>
      </c>
      <c r="K64" s="4">
        <f t="shared" si="20"/>
        <v>0</v>
      </c>
      <c r="L64" s="4">
        <f t="shared" si="17"/>
        <v>0</v>
      </c>
      <c r="M64" s="4">
        <f t="shared" si="21"/>
        <v>0</v>
      </c>
      <c r="N64" s="4"/>
    </row>
    <row r="65" spans="2:14" x14ac:dyDescent="0.25">
      <c r="B65">
        <v>2055</v>
      </c>
      <c r="C65" s="4">
        <f t="shared" si="22"/>
        <v>3076158.1022519558</v>
      </c>
      <c r="E65" s="4">
        <v>0</v>
      </c>
      <c r="F65" s="4">
        <f t="shared" si="9"/>
        <v>0</v>
      </c>
      <c r="G65" s="4">
        <f t="shared" si="18"/>
        <v>3076158.1022519558</v>
      </c>
      <c r="H65" s="4">
        <f t="shared" si="19"/>
        <v>184569.48613511733</v>
      </c>
      <c r="J65" s="4">
        <f t="shared" si="16"/>
        <v>0</v>
      </c>
      <c r="K65" s="4">
        <f t="shared" si="20"/>
        <v>0</v>
      </c>
      <c r="L65" s="4">
        <f t="shared" si="17"/>
        <v>0</v>
      </c>
      <c r="M65" s="4">
        <f t="shared" si="21"/>
        <v>0</v>
      </c>
      <c r="N65" s="4"/>
    </row>
    <row r="66" spans="2:14" x14ac:dyDescent="0.25">
      <c r="B66">
        <v>2056</v>
      </c>
      <c r="C66" s="4">
        <f t="shared" si="22"/>
        <v>3260727.588387073</v>
      </c>
      <c r="E66" s="4">
        <v>0</v>
      </c>
      <c r="F66" s="4">
        <f t="shared" si="9"/>
        <v>0</v>
      </c>
      <c r="G66" s="4">
        <f t="shared" si="18"/>
        <v>3260727.588387073</v>
      </c>
      <c r="H66" s="4">
        <f t="shared" si="19"/>
        <v>195643.65530322437</v>
      </c>
      <c r="J66" s="4">
        <f t="shared" si="16"/>
        <v>0</v>
      </c>
      <c r="K66" s="4">
        <f t="shared" si="20"/>
        <v>0</v>
      </c>
      <c r="L66" s="4">
        <f t="shared" si="17"/>
        <v>0</v>
      </c>
      <c r="M66" s="4">
        <f t="shared" si="21"/>
        <v>0</v>
      </c>
      <c r="N66" s="4"/>
    </row>
    <row r="67" spans="2:14" x14ac:dyDescent="0.25">
      <c r="B67">
        <v>2057</v>
      </c>
      <c r="C67" s="4">
        <f t="shared" si="22"/>
        <v>3456371.2436902975</v>
      </c>
      <c r="E67" s="4">
        <v>0</v>
      </c>
      <c r="F67" s="4">
        <f t="shared" si="9"/>
        <v>0</v>
      </c>
      <c r="G67" s="4">
        <f t="shared" si="18"/>
        <v>3456371.2436902975</v>
      </c>
      <c r="H67" s="4">
        <f t="shared" si="19"/>
        <v>207382.27462141783</v>
      </c>
      <c r="J67" s="4">
        <f t="shared" si="16"/>
        <v>0</v>
      </c>
      <c r="K67" s="4">
        <f t="shared" si="20"/>
        <v>0</v>
      </c>
      <c r="L67" s="4">
        <f t="shared" si="17"/>
        <v>0</v>
      </c>
      <c r="M67" s="4">
        <f t="shared" si="21"/>
        <v>0</v>
      </c>
      <c r="N67" s="4"/>
    </row>
    <row r="68" spans="2:14" x14ac:dyDescent="0.25">
      <c r="B68">
        <v>2058</v>
      </c>
      <c r="C68" s="4">
        <f t="shared" si="22"/>
        <v>3663753.5183117152</v>
      </c>
      <c r="E68" s="4">
        <v>0</v>
      </c>
      <c r="F68" s="4">
        <f t="shared" si="9"/>
        <v>0</v>
      </c>
      <c r="G68" s="4">
        <f t="shared" si="18"/>
        <v>3663753.5183117152</v>
      </c>
      <c r="H68" s="4">
        <f t="shared" si="19"/>
        <v>219825.21109870292</v>
      </c>
      <c r="J68" s="4">
        <f t="shared" si="16"/>
        <v>0</v>
      </c>
      <c r="K68" s="4">
        <f t="shared" si="20"/>
        <v>0</v>
      </c>
      <c r="L68" s="4">
        <f t="shared" si="17"/>
        <v>0</v>
      </c>
      <c r="M68" s="4">
        <f t="shared" si="21"/>
        <v>0</v>
      </c>
      <c r="N68" s="4"/>
    </row>
    <row r="69" spans="2:14" x14ac:dyDescent="0.25">
      <c r="B69">
        <v>2059</v>
      </c>
      <c r="C69" s="4">
        <f t="shared" si="22"/>
        <v>3883578.7294104183</v>
      </c>
      <c r="E69" s="4">
        <v>0</v>
      </c>
      <c r="F69" s="4">
        <f t="shared" si="9"/>
        <v>0</v>
      </c>
      <c r="G69" s="4">
        <f t="shared" si="18"/>
        <v>3883578.7294104183</v>
      </c>
      <c r="H69" s="4">
        <f t="shared" si="19"/>
        <v>233014.72376462509</v>
      </c>
      <c r="J69" s="4">
        <f t="shared" si="16"/>
        <v>0</v>
      </c>
      <c r="K69" s="4">
        <f t="shared" si="20"/>
        <v>0</v>
      </c>
      <c r="L69" s="4">
        <f t="shared" si="17"/>
        <v>0</v>
      </c>
      <c r="M69" s="4">
        <f t="shared" si="21"/>
        <v>0</v>
      </c>
      <c r="N69" s="4"/>
    </row>
    <row r="70" spans="2:14" x14ac:dyDescent="0.25">
      <c r="B70">
        <v>2060</v>
      </c>
      <c r="C70" s="4">
        <f t="shared" si="22"/>
        <v>4116593.4531750432</v>
      </c>
      <c r="E70" s="4">
        <v>0</v>
      </c>
      <c r="F70" s="4">
        <f t="shared" si="9"/>
        <v>0</v>
      </c>
      <c r="G70" s="4">
        <f t="shared" si="18"/>
        <v>4116593.4531750432</v>
      </c>
      <c r="H70" s="4">
        <f t="shared" si="19"/>
        <v>246995.60719050257</v>
      </c>
      <c r="J70" s="4">
        <f t="shared" si="16"/>
        <v>0</v>
      </c>
      <c r="K70" s="4">
        <f t="shared" si="20"/>
        <v>0</v>
      </c>
      <c r="L70" s="4">
        <f t="shared" si="17"/>
        <v>0</v>
      </c>
      <c r="M70" s="4">
        <f t="shared" si="21"/>
        <v>0</v>
      </c>
      <c r="N70" s="4"/>
    </row>
    <row r="71" spans="2:14" x14ac:dyDescent="0.25">
      <c r="B71">
        <v>2061</v>
      </c>
      <c r="C71" s="4">
        <f t="shared" si="22"/>
        <v>4363589.0603655456</v>
      </c>
      <c r="E71" s="4">
        <v>0</v>
      </c>
      <c r="F71" s="4">
        <f t="shared" si="9"/>
        <v>0</v>
      </c>
      <c r="G71" s="4">
        <f t="shared" si="18"/>
        <v>4363589.0603655456</v>
      </c>
      <c r="H71" s="4">
        <f t="shared" si="19"/>
        <v>261815.34362193273</v>
      </c>
      <c r="J71" s="4">
        <f t="shared" si="16"/>
        <v>0</v>
      </c>
      <c r="K71" s="4">
        <f t="shared" si="20"/>
        <v>0</v>
      </c>
      <c r="L71" s="4">
        <f t="shared" si="17"/>
        <v>0</v>
      </c>
      <c r="M71" s="4">
        <f t="shared" si="21"/>
        <v>0</v>
      </c>
      <c r="N71" s="4"/>
    </row>
    <row r="72" spans="2:14" x14ac:dyDescent="0.25">
      <c r="B72">
        <v>2062</v>
      </c>
      <c r="C72" s="4">
        <f t="shared" si="22"/>
        <v>4625404.4039874785</v>
      </c>
      <c r="E72" s="4">
        <v>0</v>
      </c>
      <c r="F72" s="4">
        <f t="shared" si="9"/>
        <v>0</v>
      </c>
      <c r="G72" s="4">
        <f t="shared" si="18"/>
        <v>4625404.4039874785</v>
      </c>
      <c r="H72" s="4">
        <f t="shared" si="19"/>
        <v>277524.2642392487</v>
      </c>
      <c r="J72" s="4">
        <f t="shared" si="16"/>
        <v>0</v>
      </c>
      <c r="K72" s="4">
        <f t="shared" si="20"/>
        <v>0</v>
      </c>
      <c r="L72" s="4">
        <f t="shared" si="17"/>
        <v>0</v>
      </c>
      <c r="M72" s="4">
        <f t="shared" si="21"/>
        <v>0</v>
      </c>
      <c r="N72" s="4"/>
    </row>
    <row r="73" spans="2:14" x14ac:dyDescent="0.25">
      <c r="B73">
        <v>2063</v>
      </c>
      <c r="C73" s="4">
        <f t="shared" si="22"/>
        <v>4902928.6682267273</v>
      </c>
      <c r="E73" s="4">
        <v>0</v>
      </c>
      <c r="F73" s="4">
        <f t="shared" si="9"/>
        <v>0</v>
      </c>
      <c r="G73" s="4">
        <f t="shared" si="18"/>
        <v>4902928.6682267273</v>
      </c>
      <c r="H73" s="4">
        <f t="shared" si="19"/>
        <v>294175.72009360365</v>
      </c>
      <c r="J73" s="4">
        <f t="shared" si="16"/>
        <v>0</v>
      </c>
      <c r="K73" s="4">
        <f t="shared" si="20"/>
        <v>0</v>
      </c>
      <c r="L73" s="4">
        <f t="shared" si="17"/>
        <v>0</v>
      </c>
      <c r="M73" s="4">
        <f t="shared" si="21"/>
        <v>0</v>
      </c>
      <c r="N73" s="4"/>
    </row>
    <row r="74" spans="2:14" x14ac:dyDescent="0.25">
      <c r="B74">
        <v>2064</v>
      </c>
      <c r="C74" s="4">
        <f t="shared" si="22"/>
        <v>5197104.3883203305</v>
      </c>
      <c r="E74" s="4">
        <v>0</v>
      </c>
      <c r="F74" s="4">
        <f t="shared" si="9"/>
        <v>0</v>
      </c>
      <c r="G74" s="4">
        <f t="shared" si="18"/>
        <v>5197104.3883203305</v>
      </c>
      <c r="H74" s="4">
        <f t="shared" si="19"/>
        <v>311826.26329921983</v>
      </c>
      <c r="J74" s="4">
        <f t="shared" si="16"/>
        <v>0</v>
      </c>
      <c r="K74" s="4">
        <f t="shared" si="20"/>
        <v>0</v>
      </c>
      <c r="L74" s="4">
        <f t="shared" si="17"/>
        <v>0</v>
      </c>
      <c r="M74" s="4">
        <f t="shared" si="21"/>
        <v>0</v>
      </c>
      <c r="N74" s="4"/>
    </row>
    <row r="75" spans="2:14" x14ac:dyDescent="0.25">
      <c r="B75">
        <v>2065</v>
      </c>
      <c r="C75" s="4">
        <f t="shared" si="22"/>
        <v>5508930.6516195508</v>
      </c>
      <c r="E75" s="4">
        <v>0</v>
      </c>
      <c r="F75" s="4">
        <f t="shared" si="9"/>
        <v>0</v>
      </c>
      <c r="G75" s="4">
        <f t="shared" si="18"/>
        <v>5508930.6516195508</v>
      </c>
      <c r="H75" s="4">
        <f t="shared" si="19"/>
        <v>330535.83909717301</v>
      </c>
      <c r="J75" s="4">
        <f t="shared" si="16"/>
        <v>0</v>
      </c>
      <c r="K75" s="4">
        <f t="shared" si="20"/>
        <v>0</v>
      </c>
      <c r="L75" s="4">
        <f t="shared" si="17"/>
        <v>0</v>
      </c>
      <c r="M75" s="4">
        <f t="shared" si="21"/>
        <v>0</v>
      </c>
      <c r="N75" s="4"/>
    </row>
    <row r="76" spans="2:14" x14ac:dyDescent="0.25">
      <c r="B76">
        <v>2066</v>
      </c>
      <c r="C76" s="4">
        <f t="shared" si="22"/>
        <v>5839466.4907167237</v>
      </c>
      <c r="E76" s="4">
        <v>0</v>
      </c>
      <c r="F76" s="4">
        <f t="shared" si="9"/>
        <v>0</v>
      </c>
      <c r="G76" s="4">
        <f t="shared" si="18"/>
        <v>5839466.4907167237</v>
      </c>
      <c r="H76" s="4">
        <f t="shared" si="19"/>
        <v>350367.98944300343</v>
      </c>
      <c r="J76" s="4">
        <f t="shared" si="16"/>
        <v>0</v>
      </c>
      <c r="K76" s="4">
        <f t="shared" si="20"/>
        <v>0</v>
      </c>
      <c r="L76" s="4">
        <f t="shared" si="17"/>
        <v>0</v>
      </c>
      <c r="M76" s="4">
        <f t="shared" si="21"/>
        <v>0</v>
      </c>
      <c r="N76" s="4"/>
    </row>
    <row r="77" spans="2:14" x14ac:dyDescent="0.25">
      <c r="B77">
        <v>2067</v>
      </c>
      <c r="C77" s="4">
        <f t="shared" si="22"/>
        <v>6189834.4801597269</v>
      </c>
      <c r="E77" s="4">
        <v>0</v>
      </c>
      <c r="F77" s="4">
        <f t="shared" si="9"/>
        <v>0</v>
      </c>
      <c r="G77" s="4">
        <f t="shared" si="18"/>
        <v>6189834.4801597269</v>
      </c>
      <c r="H77" s="4">
        <f t="shared" si="19"/>
        <v>371390.06880958361</v>
      </c>
      <c r="J77" s="4">
        <f t="shared" si="16"/>
        <v>0</v>
      </c>
      <c r="K77" s="4">
        <f t="shared" si="20"/>
        <v>0</v>
      </c>
      <c r="L77" s="4">
        <f t="shared" si="17"/>
        <v>0</v>
      </c>
      <c r="M77" s="4">
        <f t="shared" si="21"/>
        <v>0</v>
      </c>
      <c r="N77" s="4"/>
    </row>
    <row r="78" spans="2:14" x14ac:dyDescent="0.25">
      <c r="B78">
        <v>2068</v>
      </c>
      <c r="C78" s="4">
        <f t="shared" si="22"/>
        <v>6561224.5489693107</v>
      </c>
      <c r="E78" s="4">
        <v>0</v>
      </c>
      <c r="F78" s="4">
        <f t="shared" si="9"/>
        <v>0</v>
      </c>
      <c r="G78" s="4">
        <f t="shared" si="18"/>
        <v>6561224.5489693107</v>
      </c>
      <c r="H78" s="4">
        <f t="shared" si="19"/>
        <v>393673.47293815861</v>
      </c>
      <c r="J78" s="4">
        <f t="shared" si="16"/>
        <v>0</v>
      </c>
      <c r="K78" s="4">
        <f t="shared" si="20"/>
        <v>0</v>
      </c>
      <c r="L78" s="4">
        <f t="shared" si="17"/>
        <v>0</v>
      </c>
      <c r="M78" s="4">
        <f t="shared" si="21"/>
        <v>0</v>
      </c>
      <c r="N78" s="4"/>
    </row>
    <row r="79" spans="2:14" x14ac:dyDescent="0.25">
      <c r="B79">
        <v>2069</v>
      </c>
      <c r="C79" s="4">
        <f t="shared" si="22"/>
        <v>6954898.0219074693</v>
      </c>
      <c r="E79" s="4">
        <v>0</v>
      </c>
      <c r="F79" s="4">
        <f t="shared" si="9"/>
        <v>0</v>
      </c>
      <c r="G79" s="4">
        <f t="shared" si="18"/>
        <v>6954898.0219074693</v>
      </c>
      <c r="H79" s="4">
        <f t="shared" si="19"/>
        <v>417293.88131444814</v>
      </c>
      <c r="J79" s="4">
        <f t="shared" si="16"/>
        <v>0</v>
      </c>
      <c r="K79" s="4">
        <f t="shared" si="20"/>
        <v>0</v>
      </c>
      <c r="L79" s="4">
        <f t="shared" si="17"/>
        <v>0</v>
      </c>
      <c r="M79" s="4">
        <f t="shared" si="21"/>
        <v>0</v>
      </c>
      <c r="N79" s="4"/>
    </row>
    <row r="80" spans="2:14" x14ac:dyDescent="0.25">
      <c r="B80">
        <v>2070</v>
      </c>
      <c r="C80" s="4">
        <f t="shared" si="22"/>
        <v>7372191.9032219173</v>
      </c>
      <c r="E80" s="4">
        <v>0</v>
      </c>
      <c r="F80" s="4">
        <f t="shared" si="9"/>
        <v>0</v>
      </c>
      <c r="G80" s="4">
        <f t="shared" si="18"/>
        <v>7372191.9032219173</v>
      </c>
      <c r="H80" s="4">
        <f t="shared" si="19"/>
        <v>442331.514193315</v>
      </c>
      <c r="J80" s="4">
        <f t="shared" si="16"/>
        <v>0</v>
      </c>
      <c r="K80" s="4">
        <f t="shared" si="20"/>
        <v>0</v>
      </c>
      <c r="L80" s="4">
        <f t="shared" si="17"/>
        <v>0</v>
      </c>
      <c r="M80" s="4">
        <f t="shared" si="21"/>
        <v>0</v>
      </c>
      <c r="N80" s="4"/>
    </row>
    <row r="81" spans="1:14" x14ac:dyDescent="0.25">
      <c r="B81">
        <v>2071</v>
      </c>
      <c r="C81" s="4">
        <f t="shared" si="22"/>
        <v>7814523.4174152324</v>
      </c>
      <c r="E81" s="4">
        <v>0</v>
      </c>
      <c r="F81" s="4">
        <f t="shared" si="9"/>
        <v>0</v>
      </c>
      <c r="G81" s="4">
        <f t="shared" si="18"/>
        <v>7814523.4174152324</v>
      </c>
      <c r="H81" s="4">
        <f t="shared" si="19"/>
        <v>468871.40504491393</v>
      </c>
      <c r="J81" s="4">
        <f t="shared" si="16"/>
        <v>0</v>
      </c>
      <c r="K81" s="4">
        <f t="shared" si="20"/>
        <v>0</v>
      </c>
      <c r="L81" s="4">
        <f t="shared" si="17"/>
        <v>0</v>
      </c>
      <c r="M81" s="4">
        <f t="shared" si="21"/>
        <v>0</v>
      </c>
      <c r="N81" s="4"/>
    </row>
    <row r="82" spans="1:14" x14ac:dyDescent="0.25">
      <c r="B82">
        <v>2072</v>
      </c>
      <c r="C82" s="4">
        <f t="shared" si="22"/>
        <v>8283394.8224601466</v>
      </c>
      <c r="E82" s="4">
        <v>0</v>
      </c>
      <c r="F82" s="4">
        <f t="shared" si="9"/>
        <v>0</v>
      </c>
      <c r="G82" s="4">
        <f t="shared" si="18"/>
        <v>8283394.8224601466</v>
      </c>
      <c r="H82" s="4">
        <f t="shared" si="19"/>
        <v>497003.68934760877</v>
      </c>
      <c r="J82" s="4">
        <f t="shared" si="16"/>
        <v>0</v>
      </c>
      <c r="K82" s="4">
        <f t="shared" si="20"/>
        <v>0</v>
      </c>
      <c r="L82" s="4">
        <f t="shared" si="17"/>
        <v>0</v>
      </c>
      <c r="M82" s="4">
        <f t="shared" si="21"/>
        <v>0</v>
      </c>
      <c r="N82" s="4"/>
    </row>
    <row r="83" spans="1:14" x14ac:dyDescent="0.25">
      <c r="B83">
        <v>2073</v>
      </c>
      <c r="C83" s="4">
        <f t="shared" si="22"/>
        <v>8780398.5118077546</v>
      </c>
      <c r="E83" s="4">
        <v>0</v>
      </c>
      <c r="F83" s="4">
        <f t="shared" si="9"/>
        <v>0</v>
      </c>
      <c r="G83" s="4">
        <f t="shared" si="18"/>
        <v>8780398.5118077546</v>
      </c>
      <c r="H83" s="4">
        <f t="shared" si="19"/>
        <v>526823.91070846526</v>
      </c>
      <c r="J83" s="4">
        <f t="shared" si="16"/>
        <v>0</v>
      </c>
      <c r="K83" s="4">
        <f t="shared" si="20"/>
        <v>0</v>
      </c>
      <c r="L83" s="4">
        <f t="shared" si="17"/>
        <v>0</v>
      </c>
      <c r="M83" s="4">
        <f t="shared" si="21"/>
        <v>0</v>
      </c>
      <c r="N83" s="4"/>
    </row>
    <row r="84" spans="1:14" x14ac:dyDescent="0.25">
      <c r="B84">
        <v>2074</v>
      </c>
      <c r="C84" s="4">
        <f t="shared" si="22"/>
        <v>9307222.4225162193</v>
      </c>
      <c r="E84" s="4">
        <v>0</v>
      </c>
      <c r="F84" s="4">
        <f t="shared" si="9"/>
        <v>0</v>
      </c>
      <c r="G84" s="4">
        <f t="shared" si="18"/>
        <v>9307222.4225162193</v>
      </c>
      <c r="H84" s="4">
        <f t="shared" si="19"/>
        <v>558433.34535097319</v>
      </c>
      <c r="J84" s="4">
        <f t="shared" si="16"/>
        <v>0</v>
      </c>
      <c r="K84" s="4">
        <f t="shared" si="20"/>
        <v>0</v>
      </c>
      <c r="L84" s="4">
        <f t="shared" si="17"/>
        <v>0</v>
      </c>
      <c r="M84" s="4">
        <f t="shared" si="21"/>
        <v>0</v>
      </c>
      <c r="N84" s="4"/>
    </row>
    <row r="85" spans="1:14" x14ac:dyDescent="0.25">
      <c r="B85">
        <v>2075</v>
      </c>
      <c r="C85" s="4">
        <f t="shared" si="22"/>
        <v>9865655.7678671926</v>
      </c>
      <c r="E85" s="4">
        <v>0</v>
      </c>
      <c r="F85" s="4">
        <f t="shared" si="9"/>
        <v>0</v>
      </c>
      <c r="G85" s="4">
        <f t="shared" ref="G85:G91" si="23">C85+SUM(D85)-E85</f>
        <v>9865655.7678671926</v>
      </c>
      <c r="H85" s="4">
        <f t="shared" ref="H85:H91" si="24">G85*E$1</f>
        <v>591939.34607203153</v>
      </c>
      <c r="J85" s="4">
        <f t="shared" si="16"/>
        <v>0</v>
      </c>
      <c r="K85" s="4">
        <f t="shared" ref="K85:K116" si="25">SUM(IF(J85-$H$3&lt;0,J85,$H$3),E85)</f>
        <v>0</v>
      </c>
      <c r="L85" s="4">
        <f t="shared" si="17"/>
        <v>0</v>
      </c>
      <c r="M85" s="4">
        <f t="shared" ref="M85:M91" si="26">L85*$H$2</f>
        <v>0</v>
      </c>
      <c r="N85" s="4"/>
    </row>
    <row r="86" spans="1:14" x14ac:dyDescent="0.25">
      <c r="B86">
        <v>2076</v>
      </c>
      <c r="C86" s="4">
        <f t="shared" ref="C86:C91" si="27">G85+H85</f>
        <v>10457595.113939224</v>
      </c>
      <c r="E86" s="4">
        <v>0</v>
      </c>
      <c r="F86" s="4">
        <f t="shared" ref="F86:F91" si="28">IF(E86&gt;0,$E$2,0)</f>
        <v>0</v>
      </c>
      <c r="G86" s="4">
        <f t="shared" si="23"/>
        <v>10457595.113939224</v>
      </c>
      <c r="H86" s="4">
        <f t="shared" si="24"/>
        <v>627455.70683635341</v>
      </c>
      <c r="J86" s="4">
        <f t="shared" si="16"/>
        <v>0</v>
      </c>
      <c r="K86" s="4">
        <f t="shared" si="25"/>
        <v>0</v>
      </c>
      <c r="L86" s="4">
        <f t="shared" si="17"/>
        <v>0</v>
      </c>
      <c r="M86" s="4">
        <f t="shared" si="26"/>
        <v>0</v>
      </c>
      <c r="N86" s="4"/>
    </row>
    <row r="87" spans="1:14" x14ac:dyDescent="0.25">
      <c r="B87">
        <v>2077</v>
      </c>
      <c r="C87" s="4">
        <f t="shared" si="27"/>
        <v>11085050.820775578</v>
      </c>
      <c r="E87" s="4">
        <v>0</v>
      </c>
      <c r="F87" s="4">
        <f t="shared" si="28"/>
        <v>0</v>
      </c>
      <c r="G87" s="4">
        <f t="shared" si="23"/>
        <v>11085050.820775578</v>
      </c>
      <c r="H87" s="4">
        <f t="shared" si="24"/>
        <v>665103.04924653459</v>
      </c>
      <c r="J87" s="4">
        <f t="shared" si="16"/>
        <v>0</v>
      </c>
      <c r="K87" s="4">
        <f t="shared" si="25"/>
        <v>0</v>
      </c>
      <c r="L87" s="4">
        <f t="shared" si="17"/>
        <v>0</v>
      </c>
      <c r="M87" s="4">
        <f t="shared" si="26"/>
        <v>0</v>
      </c>
      <c r="N87" s="4"/>
    </row>
    <row r="88" spans="1:14" x14ac:dyDescent="0.25">
      <c r="B88">
        <v>2078</v>
      </c>
      <c r="C88" s="4">
        <f t="shared" si="27"/>
        <v>11750153.870022113</v>
      </c>
      <c r="E88" s="4">
        <v>0</v>
      </c>
      <c r="F88" s="4">
        <f t="shared" si="28"/>
        <v>0</v>
      </c>
      <c r="G88" s="4">
        <f t="shared" si="23"/>
        <v>11750153.870022113</v>
      </c>
      <c r="H88" s="4">
        <f t="shared" si="24"/>
        <v>705009.23220132675</v>
      </c>
      <c r="J88" s="4">
        <f t="shared" si="16"/>
        <v>0</v>
      </c>
      <c r="K88" s="4">
        <f t="shared" si="25"/>
        <v>0</v>
      </c>
      <c r="L88" s="4">
        <f t="shared" si="17"/>
        <v>0</v>
      </c>
      <c r="M88" s="4">
        <f t="shared" si="26"/>
        <v>0</v>
      </c>
      <c r="N88" s="4"/>
    </row>
    <row r="89" spans="1:14" x14ac:dyDescent="0.25">
      <c r="B89">
        <v>2079</v>
      </c>
      <c r="C89" s="4">
        <f t="shared" si="27"/>
        <v>12455163.102223439</v>
      </c>
      <c r="E89" s="4">
        <v>0</v>
      </c>
      <c r="F89" s="4">
        <f t="shared" si="28"/>
        <v>0</v>
      </c>
      <c r="G89" s="4">
        <f t="shared" si="23"/>
        <v>12455163.102223439</v>
      </c>
      <c r="H89" s="4">
        <f t="shared" si="24"/>
        <v>747309.78613340633</v>
      </c>
      <c r="J89" s="4">
        <f t="shared" si="16"/>
        <v>0</v>
      </c>
      <c r="K89" s="4">
        <f t="shared" si="25"/>
        <v>0</v>
      </c>
      <c r="L89" s="4">
        <f t="shared" si="17"/>
        <v>0</v>
      </c>
      <c r="M89" s="4">
        <f t="shared" si="26"/>
        <v>0</v>
      </c>
      <c r="N89" s="4"/>
    </row>
    <row r="90" spans="1:14" x14ac:dyDescent="0.25">
      <c r="B90">
        <v>2080</v>
      </c>
      <c r="C90" s="4">
        <f t="shared" si="27"/>
        <v>13202472.888356846</v>
      </c>
      <c r="E90" s="4">
        <v>0</v>
      </c>
      <c r="F90" s="4">
        <f t="shared" si="28"/>
        <v>0</v>
      </c>
      <c r="G90" s="4">
        <f t="shared" si="23"/>
        <v>13202472.888356846</v>
      </c>
      <c r="H90" s="4">
        <f t="shared" si="24"/>
        <v>792148.3733014107</v>
      </c>
      <c r="J90" s="4">
        <f t="shared" si="16"/>
        <v>0</v>
      </c>
      <c r="K90" s="4">
        <f t="shared" si="25"/>
        <v>0</v>
      </c>
      <c r="L90" s="4">
        <f t="shared" si="17"/>
        <v>0</v>
      </c>
      <c r="M90" s="4">
        <f t="shared" si="26"/>
        <v>0</v>
      </c>
      <c r="N90" s="4"/>
    </row>
    <row r="91" spans="1:14" x14ac:dyDescent="0.25">
      <c r="B91">
        <v>2081</v>
      </c>
      <c r="C91" s="4">
        <f t="shared" si="27"/>
        <v>13994621.261658257</v>
      </c>
      <c r="E91" s="4">
        <v>0</v>
      </c>
      <c r="F91" s="4">
        <f t="shared" si="28"/>
        <v>0</v>
      </c>
      <c r="G91" s="4">
        <f t="shared" si="23"/>
        <v>13994621.261658257</v>
      </c>
      <c r="H91" s="4">
        <f t="shared" si="24"/>
        <v>839677.27569949534</v>
      </c>
      <c r="J91" s="4">
        <f t="shared" si="16"/>
        <v>0</v>
      </c>
      <c r="K91" s="4">
        <f t="shared" si="25"/>
        <v>0</v>
      </c>
      <c r="L91" s="4">
        <f t="shared" si="17"/>
        <v>0</v>
      </c>
      <c r="M91" s="4">
        <f t="shared" si="26"/>
        <v>0</v>
      </c>
      <c r="N91" s="4"/>
    </row>
    <row r="93" spans="1:14" x14ac:dyDescent="0.25">
      <c r="B93" s="1"/>
      <c r="D93" s="5"/>
      <c r="J93" s="5"/>
    </row>
    <row r="94" spans="1:14" ht="18.75" x14ac:dyDescent="0.3">
      <c r="B94" s="2" t="s">
        <v>11</v>
      </c>
      <c r="J94" s="5"/>
    </row>
    <row r="95" spans="1:14" x14ac:dyDescent="0.25">
      <c r="B95" s="11" t="s">
        <v>1</v>
      </c>
      <c r="C95" s="8" t="s">
        <v>2</v>
      </c>
      <c r="D95" s="8" t="s">
        <v>3</v>
      </c>
      <c r="E95" s="8" t="s">
        <v>4</v>
      </c>
      <c r="F95" s="8" t="s">
        <v>10</v>
      </c>
      <c r="G95" s="8" t="s">
        <v>5</v>
      </c>
      <c r="H95" s="8" t="s">
        <v>0</v>
      </c>
      <c r="I95" s="12"/>
      <c r="J95" s="8" t="s">
        <v>6</v>
      </c>
      <c r="K95" s="8" t="s">
        <v>7</v>
      </c>
      <c r="L95" s="8" t="s">
        <v>5</v>
      </c>
      <c r="M95" s="8" t="s">
        <v>8</v>
      </c>
    </row>
    <row r="96" spans="1:14" ht="15.75" thickBot="1" x14ac:dyDescent="0.3">
      <c r="A96" s="14" t="s">
        <v>20</v>
      </c>
      <c r="B96" s="17"/>
      <c r="C96" s="16"/>
      <c r="D96" s="16">
        <f t="shared" ref="D96:H96" si="29">SUM(D97:D167)</f>
        <v>685682</v>
      </c>
      <c r="E96" s="16">
        <f t="shared" si="29"/>
        <v>9000</v>
      </c>
      <c r="F96" s="16">
        <f t="shared" si="29"/>
        <v>110</v>
      </c>
      <c r="G96" s="16"/>
      <c r="H96" s="16">
        <f t="shared" si="29"/>
        <v>14145321.236881588</v>
      </c>
      <c r="I96" s="16"/>
      <c r="J96" s="16"/>
      <c r="K96" s="16">
        <f>SUM(K97:K167)</f>
        <v>25418</v>
      </c>
      <c r="L96" s="16"/>
      <c r="M96" s="16">
        <f t="shared" ref="M96" si="30">SUM(M97:M167)</f>
        <v>418</v>
      </c>
    </row>
    <row r="97" spans="2:13" x14ac:dyDescent="0.25">
      <c r="B97">
        <v>2011</v>
      </c>
      <c r="C97" s="4">
        <v>0</v>
      </c>
      <c r="D97" s="4">
        <v>10000</v>
      </c>
      <c r="E97" s="38">
        <v>9000</v>
      </c>
      <c r="F97" s="38">
        <f t="shared" ref="F97:F128" si="31">IF(E97&gt;0,$E$2,0)</f>
        <v>110</v>
      </c>
      <c r="G97" s="4">
        <f t="shared" ref="G97:G128" si="32">C97+SUM(D97)-SUM(E97:F97)</f>
        <v>890</v>
      </c>
      <c r="H97" s="4">
        <f t="shared" ref="H97:H128" si="33">G97*E$1</f>
        <v>53.4</v>
      </c>
      <c r="J97" s="4">
        <f>$H$1</f>
        <v>25000</v>
      </c>
      <c r="K97" s="4">
        <f t="shared" ref="K97:K128" si="34">IF(J97-($H$3+E98)&lt;0,J97,$H$3+E97)</f>
        <v>17400</v>
      </c>
      <c r="L97" s="4">
        <f>J97-K97</f>
        <v>7600</v>
      </c>
      <c r="M97" s="4">
        <f t="shared" ref="M97:M128" si="35">L97*$H$2</f>
        <v>418</v>
      </c>
    </row>
    <row r="98" spans="2:13" x14ac:dyDescent="0.25">
      <c r="B98">
        <v>2012</v>
      </c>
      <c r="C98" s="4">
        <f t="shared" ref="C98:C129" si="36">G97+H97</f>
        <v>943.4</v>
      </c>
      <c r="D98" s="4">
        <f t="shared" ref="D98:D140" si="37">SUM($D$5,-K98)</f>
        <v>7882</v>
      </c>
      <c r="E98" s="38"/>
      <c r="F98" s="38">
        <f t="shared" si="31"/>
        <v>0</v>
      </c>
      <c r="G98" s="4">
        <f t="shared" si="32"/>
        <v>8825.4</v>
      </c>
      <c r="H98" s="4">
        <f t="shared" si="33"/>
        <v>529.524</v>
      </c>
      <c r="J98" s="4">
        <f>L97+M97</f>
        <v>8018</v>
      </c>
      <c r="K98" s="4">
        <f t="shared" si="34"/>
        <v>8018</v>
      </c>
      <c r="L98" s="4">
        <f t="shared" ref="L98:L161" si="38">J98-K98</f>
        <v>0</v>
      </c>
      <c r="M98" s="4">
        <f t="shared" si="35"/>
        <v>0</v>
      </c>
    </row>
    <row r="99" spans="2:13" x14ac:dyDescent="0.25">
      <c r="B99">
        <v>2013</v>
      </c>
      <c r="C99" s="4">
        <f t="shared" si="36"/>
        <v>9354.9239999999991</v>
      </c>
      <c r="D99" s="4">
        <f t="shared" si="37"/>
        <v>15900</v>
      </c>
      <c r="E99" s="38"/>
      <c r="F99" s="38">
        <f t="shared" si="31"/>
        <v>0</v>
      </c>
      <c r="G99" s="4">
        <f t="shared" si="32"/>
        <v>25254.923999999999</v>
      </c>
      <c r="H99" s="4">
        <f t="shared" si="33"/>
        <v>1515.2954399999999</v>
      </c>
      <c r="J99" s="4">
        <f t="shared" ref="J99:J162" si="39">L98+M98</f>
        <v>0</v>
      </c>
      <c r="K99" s="4">
        <f t="shared" si="34"/>
        <v>0</v>
      </c>
      <c r="L99" s="4">
        <f t="shared" si="38"/>
        <v>0</v>
      </c>
      <c r="M99" s="4">
        <f t="shared" si="35"/>
        <v>0</v>
      </c>
    </row>
    <row r="100" spans="2:13" x14ac:dyDescent="0.25">
      <c r="B100">
        <v>2014</v>
      </c>
      <c r="C100" s="4">
        <f t="shared" si="36"/>
        <v>26770.219440000001</v>
      </c>
      <c r="D100" s="4">
        <f t="shared" si="37"/>
        <v>15900</v>
      </c>
      <c r="E100" s="38"/>
      <c r="F100" s="38">
        <f t="shared" si="31"/>
        <v>0</v>
      </c>
      <c r="G100" s="4">
        <f t="shared" si="32"/>
        <v>42670.219440000001</v>
      </c>
      <c r="H100" s="4">
        <f t="shared" si="33"/>
        <v>2560.2131663999999</v>
      </c>
      <c r="J100" s="4">
        <f t="shared" si="39"/>
        <v>0</v>
      </c>
      <c r="K100" s="4">
        <f t="shared" si="34"/>
        <v>0</v>
      </c>
      <c r="L100" s="4">
        <f t="shared" si="38"/>
        <v>0</v>
      </c>
      <c r="M100" s="4">
        <f t="shared" si="35"/>
        <v>0</v>
      </c>
    </row>
    <row r="101" spans="2:13" x14ac:dyDescent="0.25">
      <c r="B101">
        <v>2015</v>
      </c>
      <c r="C101" s="4">
        <f t="shared" si="36"/>
        <v>45230.432606399998</v>
      </c>
      <c r="D101" s="4">
        <f t="shared" si="37"/>
        <v>15900</v>
      </c>
      <c r="E101" s="38"/>
      <c r="F101" s="38">
        <f t="shared" si="31"/>
        <v>0</v>
      </c>
      <c r="G101" s="4">
        <f t="shared" si="32"/>
        <v>61130.432606399998</v>
      </c>
      <c r="H101" s="4">
        <f t="shared" si="33"/>
        <v>3667.8259563839997</v>
      </c>
      <c r="J101" s="4">
        <f t="shared" si="39"/>
        <v>0</v>
      </c>
      <c r="K101" s="4">
        <f t="shared" si="34"/>
        <v>0</v>
      </c>
      <c r="L101" s="4">
        <f t="shared" si="38"/>
        <v>0</v>
      </c>
      <c r="M101" s="4">
        <f t="shared" si="35"/>
        <v>0</v>
      </c>
    </row>
    <row r="102" spans="2:13" x14ac:dyDescent="0.25">
      <c r="B102">
        <v>2016</v>
      </c>
      <c r="C102" s="4">
        <f t="shared" si="36"/>
        <v>64798.258562783994</v>
      </c>
      <c r="D102" s="4">
        <f t="shared" si="37"/>
        <v>15900</v>
      </c>
      <c r="E102" s="38"/>
      <c r="F102" s="38">
        <f t="shared" si="31"/>
        <v>0</v>
      </c>
      <c r="G102" s="4">
        <f t="shared" si="32"/>
        <v>80698.258562784002</v>
      </c>
      <c r="H102" s="4">
        <f t="shared" si="33"/>
        <v>4841.89551376704</v>
      </c>
      <c r="J102" s="4">
        <f t="shared" si="39"/>
        <v>0</v>
      </c>
      <c r="K102" s="4">
        <f t="shared" si="34"/>
        <v>0</v>
      </c>
      <c r="L102" s="4">
        <f t="shared" si="38"/>
        <v>0</v>
      </c>
      <c r="M102" s="4">
        <f t="shared" si="35"/>
        <v>0</v>
      </c>
    </row>
    <row r="103" spans="2:13" x14ac:dyDescent="0.25">
      <c r="B103">
        <v>2017</v>
      </c>
      <c r="C103" s="4">
        <f t="shared" si="36"/>
        <v>85540.154076551044</v>
      </c>
      <c r="D103" s="4">
        <f t="shared" si="37"/>
        <v>15900</v>
      </c>
      <c r="E103" s="38"/>
      <c r="F103" s="38">
        <f t="shared" si="31"/>
        <v>0</v>
      </c>
      <c r="G103" s="4">
        <f t="shared" si="32"/>
        <v>101440.15407655104</v>
      </c>
      <c r="H103" s="4">
        <f t="shared" si="33"/>
        <v>6086.4092445930628</v>
      </c>
      <c r="J103" s="4">
        <f t="shared" si="39"/>
        <v>0</v>
      </c>
      <c r="K103" s="4">
        <f t="shared" si="34"/>
        <v>0</v>
      </c>
      <c r="L103" s="4">
        <f t="shared" si="38"/>
        <v>0</v>
      </c>
      <c r="M103" s="4">
        <f t="shared" si="35"/>
        <v>0</v>
      </c>
    </row>
    <row r="104" spans="2:13" x14ac:dyDescent="0.25">
      <c r="B104">
        <v>2018</v>
      </c>
      <c r="C104" s="4">
        <f t="shared" si="36"/>
        <v>107526.5633211441</v>
      </c>
      <c r="D104" s="4">
        <f t="shared" si="37"/>
        <v>15900</v>
      </c>
      <c r="E104" s="38"/>
      <c r="F104" s="38">
        <f t="shared" si="31"/>
        <v>0</v>
      </c>
      <c r="G104" s="4">
        <f t="shared" si="32"/>
        <v>123426.5633211441</v>
      </c>
      <c r="H104" s="4">
        <f t="shared" si="33"/>
        <v>7405.5937992686459</v>
      </c>
      <c r="J104" s="4">
        <f t="shared" si="39"/>
        <v>0</v>
      </c>
      <c r="K104" s="4">
        <f t="shared" si="34"/>
        <v>0</v>
      </c>
      <c r="L104" s="4">
        <f t="shared" si="38"/>
        <v>0</v>
      </c>
      <c r="M104" s="4">
        <f t="shared" si="35"/>
        <v>0</v>
      </c>
    </row>
    <row r="105" spans="2:13" x14ac:dyDescent="0.25">
      <c r="B105">
        <v>2019</v>
      </c>
      <c r="C105" s="4">
        <f t="shared" si="36"/>
        <v>130832.15712041275</v>
      </c>
      <c r="D105" s="4">
        <f t="shared" si="37"/>
        <v>15900</v>
      </c>
      <c r="E105" s="38"/>
      <c r="F105" s="38">
        <f t="shared" si="31"/>
        <v>0</v>
      </c>
      <c r="G105" s="4">
        <f t="shared" si="32"/>
        <v>146732.15712041274</v>
      </c>
      <c r="H105" s="4">
        <f t="shared" si="33"/>
        <v>8803.9294272247644</v>
      </c>
      <c r="J105" s="4">
        <f t="shared" si="39"/>
        <v>0</v>
      </c>
      <c r="K105" s="4">
        <f t="shared" si="34"/>
        <v>0</v>
      </c>
      <c r="L105" s="4">
        <f t="shared" si="38"/>
        <v>0</v>
      </c>
      <c r="M105" s="4">
        <f t="shared" si="35"/>
        <v>0</v>
      </c>
    </row>
    <row r="106" spans="2:13" x14ac:dyDescent="0.25">
      <c r="B106">
        <v>2020</v>
      </c>
      <c r="C106" s="4">
        <f t="shared" si="36"/>
        <v>155536.0865476375</v>
      </c>
      <c r="D106" s="4">
        <f t="shared" si="37"/>
        <v>15900</v>
      </c>
      <c r="E106" s="38"/>
      <c r="F106" s="38">
        <f t="shared" si="31"/>
        <v>0</v>
      </c>
      <c r="G106" s="4">
        <f t="shared" si="32"/>
        <v>171436.0865476375</v>
      </c>
      <c r="H106" s="4">
        <f t="shared" si="33"/>
        <v>10286.165192858251</v>
      </c>
      <c r="J106" s="4">
        <f t="shared" si="39"/>
        <v>0</v>
      </c>
      <c r="K106" s="4">
        <f t="shared" si="34"/>
        <v>0</v>
      </c>
      <c r="L106" s="4">
        <f t="shared" si="38"/>
        <v>0</v>
      </c>
      <c r="M106" s="4">
        <f t="shared" si="35"/>
        <v>0</v>
      </c>
    </row>
    <row r="107" spans="2:13" x14ac:dyDescent="0.25">
      <c r="B107">
        <v>2021</v>
      </c>
      <c r="C107" s="4">
        <f t="shared" si="36"/>
        <v>181722.25174049576</v>
      </c>
      <c r="D107" s="4">
        <f t="shared" si="37"/>
        <v>15900</v>
      </c>
      <c r="E107" s="38"/>
      <c r="F107" s="38">
        <f t="shared" si="31"/>
        <v>0</v>
      </c>
      <c r="G107" s="4">
        <f t="shared" si="32"/>
        <v>197622.25174049576</v>
      </c>
      <c r="H107" s="4">
        <f t="shared" si="33"/>
        <v>11857.335104429745</v>
      </c>
      <c r="J107" s="4">
        <f t="shared" si="39"/>
        <v>0</v>
      </c>
      <c r="K107" s="4">
        <f t="shared" si="34"/>
        <v>0</v>
      </c>
      <c r="L107" s="4">
        <f t="shared" si="38"/>
        <v>0</v>
      </c>
      <c r="M107" s="4">
        <f t="shared" si="35"/>
        <v>0</v>
      </c>
    </row>
    <row r="108" spans="2:13" x14ac:dyDescent="0.25">
      <c r="B108">
        <v>2022</v>
      </c>
      <c r="C108" s="4">
        <f t="shared" si="36"/>
        <v>209479.58684492551</v>
      </c>
      <c r="D108" s="4">
        <f t="shared" si="37"/>
        <v>15900</v>
      </c>
      <c r="E108" s="38"/>
      <c r="F108" s="38">
        <f t="shared" si="31"/>
        <v>0</v>
      </c>
      <c r="G108" s="4">
        <f t="shared" si="32"/>
        <v>225379.58684492551</v>
      </c>
      <c r="H108" s="4">
        <f t="shared" si="33"/>
        <v>13522.77521069553</v>
      </c>
      <c r="J108" s="4">
        <f t="shared" si="39"/>
        <v>0</v>
      </c>
      <c r="K108" s="4">
        <f t="shared" si="34"/>
        <v>0</v>
      </c>
      <c r="L108" s="4">
        <f t="shared" si="38"/>
        <v>0</v>
      </c>
      <c r="M108" s="4">
        <f t="shared" si="35"/>
        <v>0</v>
      </c>
    </row>
    <row r="109" spans="2:13" x14ac:dyDescent="0.25">
      <c r="B109">
        <v>2023</v>
      </c>
      <c r="C109" s="4">
        <f t="shared" si="36"/>
        <v>238902.36205562105</v>
      </c>
      <c r="D109" s="4">
        <f t="shared" si="37"/>
        <v>15900</v>
      </c>
      <c r="E109" s="38"/>
      <c r="F109" s="38">
        <f t="shared" si="31"/>
        <v>0</v>
      </c>
      <c r="G109" s="4">
        <f t="shared" si="32"/>
        <v>254802.36205562105</v>
      </c>
      <c r="H109" s="4">
        <f t="shared" si="33"/>
        <v>15288.141723337263</v>
      </c>
      <c r="J109" s="4">
        <f t="shared" si="39"/>
        <v>0</v>
      </c>
      <c r="K109" s="4">
        <f t="shared" si="34"/>
        <v>0</v>
      </c>
      <c r="L109" s="4">
        <f t="shared" si="38"/>
        <v>0</v>
      </c>
      <c r="M109" s="4">
        <f t="shared" si="35"/>
        <v>0</v>
      </c>
    </row>
    <row r="110" spans="2:13" x14ac:dyDescent="0.25">
      <c r="B110">
        <v>2024</v>
      </c>
      <c r="C110" s="4">
        <f t="shared" si="36"/>
        <v>270090.50377895834</v>
      </c>
      <c r="D110" s="4">
        <f t="shared" si="37"/>
        <v>15900</v>
      </c>
      <c r="E110" s="38"/>
      <c r="F110" s="38">
        <f t="shared" si="31"/>
        <v>0</v>
      </c>
      <c r="G110" s="4">
        <f t="shared" si="32"/>
        <v>285990.50377895834</v>
      </c>
      <c r="H110" s="4">
        <f t="shared" si="33"/>
        <v>17159.430226737499</v>
      </c>
      <c r="J110" s="4">
        <f t="shared" si="39"/>
        <v>0</v>
      </c>
      <c r="K110" s="4">
        <f t="shared" si="34"/>
        <v>0</v>
      </c>
      <c r="L110" s="4">
        <f t="shared" si="38"/>
        <v>0</v>
      </c>
      <c r="M110" s="4">
        <f t="shared" si="35"/>
        <v>0</v>
      </c>
    </row>
    <row r="111" spans="2:13" x14ac:dyDescent="0.25">
      <c r="B111">
        <v>2025</v>
      </c>
      <c r="C111" s="4">
        <f t="shared" si="36"/>
        <v>303149.93400569586</v>
      </c>
      <c r="D111" s="4">
        <f t="shared" si="37"/>
        <v>15900</v>
      </c>
      <c r="E111" s="38"/>
      <c r="F111" s="38">
        <f t="shared" si="31"/>
        <v>0</v>
      </c>
      <c r="G111" s="4">
        <f t="shared" si="32"/>
        <v>319049.93400569586</v>
      </c>
      <c r="H111" s="4">
        <f t="shared" si="33"/>
        <v>19142.99604034175</v>
      </c>
      <c r="J111" s="4">
        <f t="shared" si="39"/>
        <v>0</v>
      </c>
      <c r="K111" s="4">
        <f t="shared" si="34"/>
        <v>0</v>
      </c>
      <c r="L111" s="4">
        <f t="shared" si="38"/>
        <v>0</v>
      </c>
      <c r="M111" s="4">
        <f t="shared" si="35"/>
        <v>0</v>
      </c>
    </row>
    <row r="112" spans="2:13" x14ac:dyDescent="0.25">
      <c r="B112">
        <v>2026</v>
      </c>
      <c r="C112" s="4">
        <f t="shared" si="36"/>
        <v>338192.9300460376</v>
      </c>
      <c r="D112" s="4">
        <f t="shared" si="37"/>
        <v>15900</v>
      </c>
      <c r="E112" s="38"/>
      <c r="F112" s="38">
        <f t="shared" si="31"/>
        <v>0</v>
      </c>
      <c r="G112" s="4">
        <f t="shared" si="32"/>
        <v>354092.9300460376</v>
      </c>
      <c r="H112" s="4">
        <f t="shared" si="33"/>
        <v>21245.575802762254</v>
      </c>
      <c r="J112" s="4">
        <f t="shared" si="39"/>
        <v>0</v>
      </c>
      <c r="K112" s="4">
        <f t="shared" si="34"/>
        <v>0</v>
      </c>
      <c r="L112" s="4">
        <f t="shared" si="38"/>
        <v>0</v>
      </c>
      <c r="M112" s="4">
        <f t="shared" si="35"/>
        <v>0</v>
      </c>
    </row>
    <row r="113" spans="2:13" x14ac:dyDescent="0.25">
      <c r="B113">
        <v>2027</v>
      </c>
      <c r="C113" s="4">
        <f t="shared" si="36"/>
        <v>375338.50584879983</v>
      </c>
      <c r="D113" s="4">
        <f t="shared" si="37"/>
        <v>15900</v>
      </c>
      <c r="E113" s="38"/>
      <c r="F113" s="38">
        <f t="shared" si="31"/>
        <v>0</v>
      </c>
      <c r="G113" s="4">
        <f t="shared" si="32"/>
        <v>391238.50584879983</v>
      </c>
      <c r="H113" s="4">
        <f t="shared" si="33"/>
        <v>23474.31035092799</v>
      </c>
      <c r="J113" s="4">
        <f t="shared" si="39"/>
        <v>0</v>
      </c>
      <c r="K113" s="4">
        <f t="shared" si="34"/>
        <v>0</v>
      </c>
      <c r="L113" s="4">
        <f t="shared" si="38"/>
        <v>0</v>
      </c>
      <c r="M113" s="4">
        <f t="shared" si="35"/>
        <v>0</v>
      </c>
    </row>
    <row r="114" spans="2:13" x14ac:dyDescent="0.25">
      <c r="B114">
        <v>2028</v>
      </c>
      <c r="C114" s="4">
        <f t="shared" si="36"/>
        <v>414712.81619972782</v>
      </c>
      <c r="D114" s="4">
        <f t="shared" si="37"/>
        <v>15900</v>
      </c>
      <c r="E114" s="38"/>
      <c r="F114" s="38">
        <f t="shared" si="31"/>
        <v>0</v>
      </c>
      <c r="G114" s="4">
        <f t="shared" si="32"/>
        <v>430612.81619972782</v>
      </c>
      <c r="H114" s="4">
        <f t="shared" si="33"/>
        <v>25836.768971983667</v>
      </c>
      <c r="J114" s="4">
        <f t="shared" si="39"/>
        <v>0</v>
      </c>
      <c r="K114" s="4">
        <f t="shared" si="34"/>
        <v>0</v>
      </c>
      <c r="L114" s="4">
        <f t="shared" si="38"/>
        <v>0</v>
      </c>
      <c r="M114" s="4">
        <f t="shared" si="35"/>
        <v>0</v>
      </c>
    </row>
    <row r="115" spans="2:13" x14ac:dyDescent="0.25">
      <c r="B115">
        <v>2029</v>
      </c>
      <c r="C115" s="4">
        <f t="shared" si="36"/>
        <v>456449.58517171151</v>
      </c>
      <c r="D115" s="4">
        <f t="shared" si="37"/>
        <v>15900</v>
      </c>
      <c r="E115" s="38"/>
      <c r="F115" s="38">
        <f t="shared" si="31"/>
        <v>0</v>
      </c>
      <c r="G115" s="4">
        <f t="shared" si="32"/>
        <v>472349.58517171151</v>
      </c>
      <c r="H115" s="4">
        <f t="shared" si="33"/>
        <v>28340.97511030269</v>
      </c>
      <c r="J115" s="4">
        <f t="shared" si="39"/>
        <v>0</v>
      </c>
      <c r="K115" s="4">
        <f t="shared" si="34"/>
        <v>0</v>
      </c>
      <c r="L115" s="4">
        <f t="shared" si="38"/>
        <v>0</v>
      </c>
      <c r="M115" s="4">
        <f t="shared" si="35"/>
        <v>0</v>
      </c>
    </row>
    <row r="116" spans="2:13" x14ac:dyDescent="0.25">
      <c r="B116">
        <v>2030</v>
      </c>
      <c r="C116" s="4">
        <f t="shared" si="36"/>
        <v>500690.56028201419</v>
      </c>
      <c r="D116" s="4">
        <f t="shared" si="37"/>
        <v>15900</v>
      </c>
      <c r="E116" s="38"/>
      <c r="F116" s="38">
        <f t="shared" si="31"/>
        <v>0</v>
      </c>
      <c r="G116" s="4">
        <f t="shared" si="32"/>
        <v>516590.56028201419</v>
      </c>
      <c r="H116" s="4">
        <f t="shared" si="33"/>
        <v>30995.433616920851</v>
      </c>
      <c r="J116" s="4">
        <f t="shared" si="39"/>
        <v>0</v>
      </c>
      <c r="K116" s="4">
        <f t="shared" si="34"/>
        <v>0</v>
      </c>
      <c r="L116" s="4">
        <f t="shared" si="38"/>
        <v>0</v>
      </c>
      <c r="M116" s="4">
        <f t="shared" si="35"/>
        <v>0</v>
      </c>
    </row>
    <row r="117" spans="2:13" x14ac:dyDescent="0.25">
      <c r="B117">
        <v>2031</v>
      </c>
      <c r="C117" s="4">
        <f t="shared" si="36"/>
        <v>547585.99389893503</v>
      </c>
      <c r="D117" s="4">
        <f t="shared" si="37"/>
        <v>15900</v>
      </c>
      <c r="E117" s="38"/>
      <c r="F117" s="38">
        <f t="shared" si="31"/>
        <v>0</v>
      </c>
      <c r="G117" s="4">
        <f t="shared" si="32"/>
        <v>563485.99389893503</v>
      </c>
      <c r="H117" s="4">
        <f t="shared" si="33"/>
        <v>33809.159633936099</v>
      </c>
      <c r="J117" s="4">
        <f t="shared" si="39"/>
        <v>0</v>
      </c>
      <c r="K117" s="4">
        <f t="shared" si="34"/>
        <v>0</v>
      </c>
      <c r="L117" s="4">
        <f t="shared" si="38"/>
        <v>0</v>
      </c>
      <c r="M117" s="4">
        <f t="shared" si="35"/>
        <v>0</v>
      </c>
    </row>
    <row r="118" spans="2:13" x14ac:dyDescent="0.25">
      <c r="B118">
        <v>2032</v>
      </c>
      <c r="C118" s="4">
        <f t="shared" si="36"/>
        <v>597295.15353287116</v>
      </c>
      <c r="D118" s="4">
        <f t="shared" si="37"/>
        <v>15900</v>
      </c>
      <c r="E118" s="38"/>
      <c r="F118" s="38">
        <f t="shared" si="31"/>
        <v>0</v>
      </c>
      <c r="G118" s="4">
        <f t="shared" si="32"/>
        <v>613195.15353287116</v>
      </c>
      <c r="H118" s="4">
        <f t="shared" si="33"/>
        <v>36791.709211972266</v>
      </c>
      <c r="J118" s="4">
        <f t="shared" si="39"/>
        <v>0</v>
      </c>
      <c r="K118" s="4">
        <f t="shared" si="34"/>
        <v>0</v>
      </c>
      <c r="L118" s="4">
        <f t="shared" si="38"/>
        <v>0</v>
      </c>
      <c r="M118" s="4">
        <f t="shared" si="35"/>
        <v>0</v>
      </c>
    </row>
    <row r="119" spans="2:13" x14ac:dyDescent="0.25">
      <c r="B119">
        <v>2033</v>
      </c>
      <c r="C119" s="4">
        <f t="shared" si="36"/>
        <v>649986.86274484347</v>
      </c>
      <c r="D119" s="4">
        <f t="shared" si="37"/>
        <v>15900</v>
      </c>
      <c r="E119" s="38"/>
      <c r="F119" s="38">
        <f t="shared" si="31"/>
        <v>0</v>
      </c>
      <c r="G119" s="4">
        <f t="shared" si="32"/>
        <v>665886.86274484347</v>
      </c>
      <c r="H119" s="4">
        <f t="shared" si="33"/>
        <v>39953.211764690604</v>
      </c>
      <c r="J119" s="4">
        <f t="shared" si="39"/>
        <v>0</v>
      </c>
      <c r="K119" s="4">
        <f t="shared" si="34"/>
        <v>0</v>
      </c>
      <c r="L119" s="4">
        <f t="shared" si="38"/>
        <v>0</v>
      </c>
      <c r="M119" s="4">
        <f t="shared" si="35"/>
        <v>0</v>
      </c>
    </row>
    <row r="120" spans="2:13" x14ac:dyDescent="0.25">
      <c r="B120">
        <v>2034</v>
      </c>
      <c r="C120" s="4">
        <f t="shared" si="36"/>
        <v>705840.07450953405</v>
      </c>
      <c r="D120" s="4">
        <f t="shared" si="37"/>
        <v>15900</v>
      </c>
      <c r="E120" s="38"/>
      <c r="F120" s="38">
        <f t="shared" si="31"/>
        <v>0</v>
      </c>
      <c r="G120" s="4">
        <f t="shared" si="32"/>
        <v>721740.07450953405</v>
      </c>
      <c r="H120" s="4">
        <f t="shared" si="33"/>
        <v>43304.404470572044</v>
      </c>
      <c r="J120" s="4">
        <f t="shared" si="39"/>
        <v>0</v>
      </c>
      <c r="K120" s="4">
        <f t="shared" si="34"/>
        <v>0</v>
      </c>
      <c r="L120" s="4">
        <f t="shared" si="38"/>
        <v>0</v>
      </c>
      <c r="M120" s="4">
        <f t="shared" si="35"/>
        <v>0</v>
      </c>
    </row>
    <row r="121" spans="2:13" x14ac:dyDescent="0.25">
      <c r="B121">
        <v>2035</v>
      </c>
      <c r="C121" s="4">
        <f t="shared" si="36"/>
        <v>765044.47898010607</v>
      </c>
      <c r="D121" s="4">
        <f t="shared" si="37"/>
        <v>15900</v>
      </c>
      <c r="E121" s="38"/>
      <c r="F121" s="38">
        <f t="shared" si="31"/>
        <v>0</v>
      </c>
      <c r="G121" s="4">
        <f t="shared" si="32"/>
        <v>780944.47898010607</v>
      </c>
      <c r="H121" s="4">
        <f t="shared" si="33"/>
        <v>46856.668738806366</v>
      </c>
      <c r="J121" s="4">
        <f t="shared" si="39"/>
        <v>0</v>
      </c>
      <c r="K121" s="4">
        <f t="shared" si="34"/>
        <v>0</v>
      </c>
      <c r="L121" s="4">
        <f t="shared" si="38"/>
        <v>0</v>
      </c>
      <c r="M121" s="4">
        <f t="shared" si="35"/>
        <v>0</v>
      </c>
    </row>
    <row r="122" spans="2:13" x14ac:dyDescent="0.25">
      <c r="B122">
        <v>2036</v>
      </c>
      <c r="C122" s="4">
        <f t="shared" si="36"/>
        <v>827801.14771891246</v>
      </c>
      <c r="D122" s="4">
        <f t="shared" si="37"/>
        <v>15900</v>
      </c>
      <c r="E122" s="38"/>
      <c r="F122" s="38">
        <f t="shared" si="31"/>
        <v>0</v>
      </c>
      <c r="G122" s="4">
        <f t="shared" si="32"/>
        <v>843701.14771891246</v>
      </c>
      <c r="H122" s="4">
        <f t="shared" si="33"/>
        <v>50622.068863134744</v>
      </c>
      <c r="J122" s="4">
        <f t="shared" si="39"/>
        <v>0</v>
      </c>
      <c r="K122" s="4">
        <f t="shared" si="34"/>
        <v>0</v>
      </c>
      <c r="L122" s="4">
        <f t="shared" si="38"/>
        <v>0</v>
      </c>
      <c r="M122" s="4">
        <f t="shared" si="35"/>
        <v>0</v>
      </c>
    </row>
    <row r="123" spans="2:13" x14ac:dyDescent="0.25">
      <c r="B123">
        <v>2037</v>
      </c>
      <c r="C123" s="4">
        <f t="shared" si="36"/>
        <v>894323.21658204717</v>
      </c>
      <c r="D123" s="4">
        <f t="shared" si="37"/>
        <v>15900</v>
      </c>
      <c r="E123" s="38"/>
      <c r="F123" s="38">
        <f t="shared" si="31"/>
        <v>0</v>
      </c>
      <c r="G123" s="4">
        <f t="shared" si="32"/>
        <v>910223.21658204717</v>
      </c>
      <c r="H123" s="4">
        <f t="shared" si="33"/>
        <v>54613.392994922826</v>
      </c>
      <c r="J123" s="4">
        <f t="shared" si="39"/>
        <v>0</v>
      </c>
      <c r="K123" s="4">
        <f t="shared" si="34"/>
        <v>0</v>
      </c>
      <c r="L123" s="4">
        <f t="shared" si="38"/>
        <v>0</v>
      </c>
      <c r="M123" s="4">
        <f t="shared" si="35"/>
        <v>0</v>
      </c>
    </row>
    <row r="124" spans="2:13" x14ac:dyDescent="0.25">
      <c r="B124">
        <v>2038</v>
      </c>
      <c r="C124" s="4">
        <f t="shared" si="36"/>
        <v>964836.60957696999</v>
      </c>
      <c r="D124" s="4">
        <f t="shared" si="37"/>
        <v>15900</v>
      </c>
      <c r="E124" s="38"/>
      <c r="F124" s="38">
        <f t="shared" si="31"/>
        <v>0</v>
      </c>
      <c r="G124" s="4">
        <f t="shared" si="32"/>
        <v>980736.60957696999</v>
      </c>
      <c r="H124" s="4">
        <f t="shared" si="33"/>
        <v>58844.196574618196</v>
      </c>
      <c r="J124" s="4">
        <f t="shared" si="39"/>
        <v>0</v>
      </c>
      <c r="K124" s="4">
        <f t="shared" si="34"/>
        <v>0</v>
      </c>
      <c r="L124" s="4">
        <f t="shared" si="38"/>
        <v>0</v>
      </c>
      <c r="M124" s="4">
        <f t="shared" si="35"/>
        <v>0</v>
      </c>
    </row>
    <row r="125" spans="2:13" x14ac:dyDescent="0.25">
      <c r="B125">
        <v>2039</v>
      </c>
      <c r="C125" s="4">
        <f t="shared" si="36"/>
        <v>1039580.8061515882</v>
      </c>
      <c r="D125" s="4">
        <f t="shared" si="37"/>
        <v>15900</v>
      </c>
      <c r="E125" s="38"/>
      <c r="F125" s="38">
        <f t="shared" si="31"/>
        <v>0</v>
      </c>
      <c r="G125" s="4">
        <f t="shared" si="32"/>
        <v>1055480.8061515882</v>
      </c>
      <c r="H125" s="4">
        <f t="shared" si="33"/>
        <v>63328.848369095293</v>
      </c>
      <c r="J125" s="4">
        <f t="shared" si="39"/>
        <v>0</v>
      </c>
      <c r="K125" s="4">
        <f t="shared" si="34"/>
        <v>0</v>
      </c>
      <c r="L125" s="4">
        <f t="shared" si="38"/>
        <v>0</v>
      </c>
      <c r="M125" s="4">
        <f t="shared" si="35"/>
        <v>0</v>
      </c>
    </row>
    <row r="126" spans="2:13" x14ac:dyDescent="0.25">
      <c r="B126">
        <v>2040</v>
      </c>
      <c r="C126" s="4">
        <f t="shared" si="36"/>
        <v>1118809.6545206835</v>
      </c>
      <c r="D126" s="4">
        <f t="shared" si="37"/>
        <v>15900</v>
      </c>
      <c r="E126" s="38"/>
      <c r="F126" s="38">
        <f t="shared" si="31"/>
        <v>0</v>
      </c>
      <c r="G126" s="4">
        <f t="shared" si="32"/>
        <v>1134709.6545206835</v>
      </c>
      <c r="H126" s="4">
        <f t="shared" si="33"/>
        <v>68082.579271241004</v>
      </c>
      <c r="J126" s="4">
        <f t="shared" si="39"/>
        <v>0</v>
      </c>
      <c r="K126" s="4">
        <f t="shared" si="34"/>
        <v>0</v>
      </c>
      <c r="L126" s="4">
        <f t="shared" si="38"/>
        <v>0</v>
      </c>
      <c r="M126" s="4">
        <f t="shared" si="35"/>
        <v>0</v>
      </c>
    </row>
    <row r="127" spans="2:13" x14ac:dyDescent="0.25">
      <c r="B127">
        <v>2041</v>
      </c>
      <c r="C127" s="4">
        <f t="shared" si="36"/>
        <v>1202792.2337919245</v>
      </c>
      <c r="D127" s="4">
        <f t="shared" si="37"/>
        <v>15900</v>
      </c>
      <c r="E127" s="38"/>
      <c r="F127" s="38">
        <f t="shared" si="31"/>
        <v>0</v>
      </c>
      <c r="G127" s="4">
        <f t="shared" si="32"/>
        <v>1218692.2337919245</v>
      </c>
      <c r="H127" s="4">
        <f t="shared" si="33"/>
        <v>73121.534027515474</v>
      </c>
      <c r="J127" s="4">
        <f t="shared" si="39"/>
        <v>0</v>
      </c>
      <c r="K127" s="4">
        <f t="shared" si="34"/>
        <v>0</v>
      </c>
      <c r="L127" s="4">
        <f t="shared" si="38"/>
        <v>0</v>
      </c>
      <c r="M127" s="4">
        <f t="shared" si="35"/>
        <v>0</v>
      </c>
    </row>
    <row r="128" spans="2:13" x14ac:dyDescent="0.25">
      <c r="B128">
        <v>2042</v>
      </c>
      <c r="C128" s="4">
        <f t="shared" si="36"/>
        <v>1291813.76781944</v>
      </c>
      <c r="D128" s="4">
        <f t="shared" si="37"/>
        <v>15900</v>
      </c>
      <c r="E128" s="38"/>
      <c r="F128" s="38">
        <f t="shared" si="31"/>
        <v>0</v>
      </c>
      <c r="G128" s="4">
        <f t="shared" si="32"/>
        <v>1307713.76781944</v>
      </c>
      <c r="H128" s="4">
        <f t="shared" si="33"/>
        <v>78462.826069166404</v>
      </c>
      <c r="J128" s="4">
        <f t="shared" si="39"/>
        <v>0</v>
      </c>
      <c r="K128" s="4">
        <f t="shared" si="34"/>
        <v>0</v>
      </c>
      <c r="L128" s="4">
        <f t="shared" si="38"/>
        <v>0</v>
      </c>
      <c r="M128" s="4">
        <f t="shared" si="35"/>
        <v>0</v>
      </c>
    </row>
    <row r="129" spans="2:13" x14ac:dyDescent="0.25">
      <c r="B129">
        <v>2043</v>
      </c>
      <c r="C129" s="4">
        <f t="shared" si="36"/>
        <v>1386176.5938886064</v>
      </c>
      <c r="D129" s="4">
        <f t="shared" si="37"/>
        <v>15900</v>
      </c>
      <c r="E129" s="38"/>
      <c r="F129" s="38">
        <f t="shared" ref="F129:F160" si="40">IF(E129&gt;0,$E$2,0)</f>
        <v>0</v>
      </c>
      <c r="G129" s="4">
        <f t="shared" ref="G129:G160" si="41">C129+SUM(D129)-SUM(E129:F129)</f>
        <v>1402076.5938886064</v>
      </c>
      <c r="H129" s="4">
        <f t="shared" ref="H129:H160" si="42">G129*E$1</f>
        <v>84124.595633316378</v>
      </c>
      <c r="J129" s="4">
        <f t="shared" si="39"/>
        <v>0</v>
      </c>
      <c r="K129" s="4">
        <f t="shared" ref="K129:K160" si="43">IF(J129-($H$3+E130)&lt;0,J129,$H$3+E129)</f>
        <v>0</v>
      </c>
      <c r="L129" s="4">
        <f t="shared" si="38"/>
        <v>0</v>
      </c>
      <c r="M129" s="4">
        <f t="shared" ref="M129:M160" si="44">L129*$H$2</f>
        <v>0</v>
      </c>
    </row>
    <row r="130" spans="2:13" x14ac:dyDescent="0.25">
      <c r="B130">
        <v>2044</v>
      </c>
      <c r="C130" s="4">
        <f t="shared" ref="C130:C161" si="45">G129+H129</f>
        <v>1486201.1895219227</v>
      </c>
      <c r="D130" s="4">
        <f t="shared" si="37"/>
        <v>15900</v>
      </c>
      <c r="E130" s="38"/>
      <c r="F130" s="38">
        <f t="shared" si="40"/>
        <v>0</v>
      </c>
      <c r="G130" s="4">
        <f t="shared" si="41"/>
        <v>1502101.1895219227</v>
      </c>
      <c r="H130" s="4">
        <f t="shared" si="42"/>
        <v>90126.071371315367</v>
      </c>
      <c r="J130" s="4">
        <f t="shared" si="39"/>
        <v>0</v>
      </c>
      <c r="K130" s="4">
        <f t="shared" si="43"/>
        <v>0</v>
      </c>
      <c r="L130" s="4">
        <f t="shared" si="38"/>
        <v>0</v>
      </c>
      <c r="M130" s="4">
        <f t="shared" si="44"/>
        <v>0</v>
      </c>
    </row>
    <row r="131" spans="2:13" x14ac:dyDescent="0.25">
      <c r="B131">
        <v>2045</v>
      </c>
      <c r="C131" s="4">
        <f t="shared" si="45"/>
        <v>1592227.260893238</v>
      </c>
      <c r="D131" s="4">
        <f t="shared" si="37"/>
        <v>15900</v>
      </c>
      <c r="E131" s="38"/>
      <c r="F131" s="38">
        <f t="shared" si="40"/>
        <v>0</v>
      </c>
      <c r="G131" s="4">
        <f t="shared" si="41"/>
        <v>1608127.260893238</v>
      </c>
      <c r="H131" s="4">
        <f t="shared" si="42"/>
        <v>96487.635653594276</v>
      </c>
      <c r="J131" s="4">
        <f t="shared" si="39"/>
        <v>0</v>
      </c>
      <c r="K131" s="4">
        <f t="shared" si="43"/>
        <v>0</v>
      </c>
      <c r="L131" s="4">
        <f t="shared" si="38"/>
        <v>0</v>
      </c>
      <c r="M131" s="4">
        <f t="shared" si="44"/>
        <v>0</v>
      </c>
    </row>
    <row r="132" spans="2:13" x14ac:dyDescent="0.25">
      <c r="B132">
        <v>2046</v>
      </c>
      <c r="C132" s="4">
        <f t="shared" si="45"/>
        <v>1704614.8965468323</v>
      </c>
      <c r="D132" s="4">
        <f t="shared" si="37"/>
        <v>15900</v>
      </c>
      <c r="E132" s="38"/>
      <c r="F132" s="38">
        <f t="shared" si="40"/>
        <v>0</v>
      </c>
      <c r="G132" s="4">
        <f t="shared" si="41"/>
        <v>1720514.8965468323</v>
      </c>
      <c r="H132" s="4">
        <f t="shared" si="42"/>
        <v>103230.89379280993</v>
      </c>
      <c r="J132" s="4">
        <f t="shared" si="39"/>
        <v>0</v>
      </c>
      <c r="K132" s="4">
        <f t="shared" si="43"/>
        <v>0</v>
      </c>
      <c r="L132" s="4">
        <f t="shared" si="38"/>
        <v>0</v>
      </c>
      <c r="M132" s="4">
        <f t="shared" si="44"/>
        <v>0</v>
      </c>
    </row>
    <row r="133" spans="2:13" x14ac:dyDescent="0.25">
      <c r="B133">
        <v>2047</v>
      </c>
      <c r="C133" s="4">
        <f t="shared" si="45"/>
        <v>1823745.7903396422</v>
      </c>
      <c r="D133" s="4">
        <f t="shared" si="37"/>
        <v>15900</v>
      </c>
      <c r="E133" s="38"/>
      <c r="F133" s="38">
        <f t="shared" si="40"/>
        <v>0</v>
      </c>
      <c r="G133" s="4">
        <f t="shared" si="41"/>
        <v>1839645.7903396422</v>
      </c>
      <c r="H133" s="4">
        <f t="shared" si="42"/>
        <v>110378.74742037852</v>
      </c>
      <c r="J133" s="4">
        <f t="shared" si="39"/>
        <v>0</v>
      </c>
      <c r="K133" s="4">
        <f t="shared" si="43"/>
        <v>0</v>
      </c>
      <c r="L133" s="4">
        <f t="shared" si="38"/>
        <v>0</v>
      </c>
      <c r="M133" s="4">
        <f t="shared" si="44"/>
        <v>0</v>
      </c>
    </row>
    <row r="134" spans="2:13" x14ac:dyDescent="0.25">
      <c r="B134">
        <v>2048</v>
      </c>
      <c r="C134" s="4">
        <f t="shared" si="45"/>
        <v>1950024.5377600207</v>
      </c>
      <c r="D134" s="4">
        <f t="shared" si="37"/>
        <v>15900</v>
      </c>
      <c r="E134" s="38"/>
      <c r="F134" s="38">
        <f t="shared" si="40"/>
        <v>0</v>
      </c>
      <c r="G134" s="4">
        <f t="shared" si="41"/>
        <v>1965924.5377600207</v>
      </c>
      <c r="H134" s="4">
        <f t="shared" si="42"/>
        <v>117955.47226560123</v>
      </c>
      <c r="J134" s="4">
        <f t="shared" si="39"/>
        <v>0</v>
      </c>
      <c r="K134" s="4">
        <f t="shared" si="43"/>
        <v>0</v>
      </c>
      <c r="L134" s="4">
        <f t="shared" si="38"/>
        <v>0</v>
      </c>
      <c r="M134" s="4">
        <f t="shared" si="44"/>
        <v>0</v>
      </c>
    </row>
    <row r="135" spans="2:13" x14ac:dyDescent="0.25">
      <c r="B135">
        <v>2049</v>
      </c>
      <c r="C135" s="4">
        <f t="shared" si="45"/>
        <v>2083880.0100256219</v>
      </c>
      <c r="D135" s="4">
        <f t="shared" si="37"/>
        <v>15900</v>
      </c>
      <c r="E135" s="38"/>
      <c r="F135" s="38">
        <f t="shared" si="40"/>
        <v>0</v>
      </c>
      <c r="G135" s="4">
        <f t="shared" si="41"/>
        <v>2099780.0100256219</v>
      </c>
      <c r="H135" s="4">
        <f t="shared" si="42"/>
        <v>125986.80060153731</v>
      </c>
      <c r="J135" s="4">
        <f t="shared" si="39"/>
        <v>0</v>
      </c>
      <c r="K135" s="4">
        <f t="shared" si="43"/>
        <v>0</v>
      </c>
      <c r="L135" s="4">
        <f t="shared" si="38"/>
        <v>0</v>
      </c>
      <c r="M135" s="4">
        <f t="shared" si="44"/>
        <v>0</v>
      </c>
    </row>
    <row r="136" spans="2:13" x14ac:dyDescent="0.25">
      <c r="B136">
        <v>2050</v>
      </c>
      <c r="C136" s="4">
        <f t="shared" si="45"/>
        <v>2225766.8106271592</v>
      </c>
      <c r="D136" s="4">
        <f t="shared" si="37"/>
        <v>15900</v>
      </c>
      <c r="E136" s="38"/>
      <c r="F136" s="38">
        <f t="shared" si="40"/>
        <v>0</v>
      </c>
      <c r="G136" s="4">
        <f t="shared" si="41"/>
        <v>2241666.8106271592</v>
      </c>
      <c r="H136" s="4">
        <f t="shared" si="42"/>
        <v>134500.00863762954</v>
      </c>
      <c r="J136" s="4">
        <f t="shared" si="39"/>
        <v>0</v>
      </c>
      <c r="K136" s="4">
        <f t="shared" si="43"/>
        <v>0</v>
      </c>
      <c r="L136" s="4">
        <f t="shared" si="38"/>
        <v>0</v>
      </c>
      <c r="M136" s="4">
        <f t="shared" si="44"/>
        <v>0</v>
      </c>
    </row>
    <row r="137" spans="2:13" x14ac:dyDescent="0.25">
      <c r="B137">
        <v>2051</v>
      </c>
      <c r="C137" s="4">
        <f t="shared" si="45"/>
        <v>2376166.8192647886</v>
      </c>
      <c r="D137" s="4">
        <f t="shared" si="37"/>
        <v>15900</v>
      </c>
      <c r="E137" s="38"/>
      <c r="F137" s="38">
        <f t="shared" si="40"/>
        <v>0</v>
      </c>
      <c r="G137" s="4">
        <f t="shared" si="41"/>
        <v>2392066.8192647886</v>
      </c>
      <c r="H137" s="4">
        <f t="shared" si="42"/>
        <v>143524.00915588732</v>
      </c>
      <c r="J137" s="4">
        <f t="shared" si="39"/>
        <v>0</v>
      </c>
      <c r="K137" s="4">
        <f t="shared" si="43"/>
        <v>0</v>
      </c>
      <c r="L137" s="4">
        <f t="shared" si="38"/>
        <v>0</v>
      </c>
      <c r="M137" s="4">
        <f t="shared" si="44"/>
        <v>0</v>
      </c>
    </row>
    <row r="138" spans="2:13" x14ac:dyDescent="0.25">
      <c r="B138">
        <v>2052</v>
      </c>
      <c r="C138" s="4">
        <f t="shared" si="45"/>
        <v>2535590.8284206758</v>
      </c>
      <c r="D138" s="4">
        <f t="shared" si="37"/>
        <v>15900</v>
      </c>
      <c r="E138" s="38"/>
      <c r="F138" s="38">
        <f t="shared" si="40"/>
        <v>0</v>
      </c>
      <c r="G138" s="4">
        <f t="shared" si="41"/>
        <v>2551490.8284206758</v>
      </c>
      <c r="H138" s="4">
        <f t="shared" si="42"/>
        <v>153089.44970524055</v>
      </c>
      <c r="J138" s="4">
        <f t="shared" si="39"/>
        <v>0</v>
      </c>
      <c r="K138" s="4">
        <f t="shared" si="43"/>
        <v>0</v>
      </c>
      <c r="L138" s="4">
        <f t="shared" si="38"/>
        <v>0</v>
      </c>
      <c r="M138" s="4">
        <f t="shared" si="44"/>
        <v>0</v>
      </c>
    </row>
    <row r="139" spans="2:13" x14ac:dyDescent="0.25">
      <c r="B139">
        <v>2053</v>
      </c>
      <c r="C139" s="4">
        <f t="shared" si="45"/>
        <v>2704580.2781259166</v>
      </c>
      <c r="D139" s="4">
        <f t="shared" si="37"/>
        <v>15900</v>
      </c>
      <c r="E139" s="38"/>
      <c r="F139" s="38">
        <f t="shared" si="40"/>
        <v>0</v>
      </c>
      <c r="G139" s="4">
        <f t="shared" si="41"/>
        <v>2720480.2781259166</v>
      </c>
      <c r="H139" s="4">
        <f t="shared" si="42"/>
        <v>163228.81668755499</v>
      </c>
      <c r="J139" s="4">
        <f t="shared" si="39"/>
        <v>0</v>
      </c>
      <c r="K139" s="4">
        <f t="shared" si="43"/>
        <v>0</v>
      </c>
      <c r="L139" s="4">
        <f t="shared" si="38"/>
        <v>0</v>
      </c>
      <c r="M139" s="4">
        <f t="shared" si="44"/>
        <v>0</v>
      </c>
    </row>
    <row r="140" spans="2:13" x14ac:dyDescent="0.25">
      <c r="B140">
        <v>2054</v>
      </c>
      <c r="C140" s="4">
        <f t="shared" si="45"/>
        <v>2883709.0948134717</v>
      </c>
      <c r="D140" s="4">
        <f t="shared" si="37"/>
        <v>15900</v>
      </c>
      <c r="E140" s="38"/>
      <c r="F140" s="38">
        <f t="shared" si="40"/>
        <v>0</v>
      </c>
      <c r="G140" s="4">
        <f t="shared" si="41"/>
        <v>2899609.0948134717</v>
      </c>
      <c r="H140" s="4">
        <f t="shared" si="42"/>
        <v>173976.54568880828</v>
      </c>
      <c r="I140" s="5" t="s">
        <v>9</v>
      </c>
      <c r="J140" s="4">
        <f t="shared" si="39"/>
        <v>0</v>
      </c>
      <c r="K140" s="4">
        <f t="shared" si="43"/>
        <v>0</v>
      </c>
      <c r="L140" s="4">
        <f t="shared" si="38"/>
        <v>0</v>
      </c>
      <c r="M140" s="4">
        <f t="shared" si="44"/>
        <v>0</v>
      </c>
    </row>
    <row r="141" spans="2:13" x14ac:dyDescent="0.25">
      <c r="B141">
        <v>2055</v>
      </c>
      <c r="C141" s="4">
        <f t="shared" si="45"/>
        <v>3073585.6405022801</v>
      </c>
      <c r="E141" s="38"/>
      <c r="F141" s="38">
        <f t="shared" si="40"/>
        <v>0</v>
      </c>
      <c r="G141" s="4">
        <f t="shared" si="41"/>
        <v>3073585.6405022801</v>
      </c>
      <c r="H141" s="4">
        <f t="shared" si="42"/>
        <v>184415.13843013681</v>
      </c>
      <c r="J141" s="4">
        <f t="shared" si="39"/>
        <v>0</v>
      </c>
      <c r="K141" s="4">
        <f t="shared" si="43"/>
        <v>0</v>
      </c>
      <c r="L141" s="4">
        <f t="shared" si="38"/>
        <v>0</v>
      </c>
      <c r="M141" s="4">
        <f t="shared" si="44"/>
        <v>0</v>
      </c>
    </row>
    <row r="142" spans="2:13" x14ac:dyDescent="0.25">
      <c r="B142">
        <v>2056</v>
      </c>
      <c r="C142" s="4">
        <f t="shared" si="45"/>
        <v>3258000.7789324168</v>
      </c>
      <c r="E142" s="38"/>
      <c r="F142" s="38">
        <f t="shared" si="40"/>
        <v>0</v>
      </c>
      <c r="G142" s="4">
        <f t="shared" si="41"/>
        <v>3258000.7789324168</v>
      </c>
      <c r="H142" s="4">
        <f t="shared" si="42"/>
        <v>195480.04673594501</v>
      </c>
      <c r="J142" s="4">
        <f t="shared" si="39"/>
        <v>0</v>
      </c>
      <c r="K142" s="4">
        <f t="shared" si="43"/>
        <v>0</v>
      </c>
      <c r="L142" s="4">
        <f t="shared" si="38"/>
        <v>0</v>
      </c>
      <c r="M142" s="4">
        <f t="shared" si="44"/>
        <v>0</v>
      </c>
    </row>
    <row r="143" spans="2:13" x14ac:dyDescent="0.25">
      <c r="B143">
        <v>2057</v>
      </c>
      <c r="C143" s="4">
        <f t="shared" si="45"/>
        <v>3453480.825668362</v>
      </c>
      <c r="E143" s="38"/>
      <c r="F143" s="38">
        <f t="shared" si="40"/>
        <v>0</v>
      </c>
      <c r="G143" s="4">
        <f t="shared" si="41"/>
        <v>3453480.825668362</v>
      </c>
      <c r="H143" s="4">
        <f t="shared" si="42"/>
        <v>207208.84954010171</v>
      </c>
      <c r="J143" s="4">
        <f t="shared" si="39"/>
        <v>0</v>
      </c>
      <c r="K143" s="4">
        <f t="shared" si="43"/>
        <v>0</v>
      </c>
      <c r="L143" s="4">
        <f t="shared" si="38"/>
        <v>0</v>
      </c>
      <c r="M143" s="4">
        <f t="shared" si="44"/>
        <v>0</v>
      </c>
    </row>
    <row r="144" spans="2:13" x14ac:dyDescent="0.25">
      <c r="B144">
        <v>2058</v>
      </c>
      <c r="C144" s="4">
        <f t="shared" si="45"/>
        <v>3660689.6752084638</v>
      </c>
      <c r="E144" s="38"/>
      <c r="F144" s="38">
        <f t="shared" si="40"/>
        <v>0</v>
      </c>
      <c r="G144" s="4">
        <f t="shared" si="41"/>
        <v>3660689.6752084638</v>
      </c>
      <c r="H144" s="4">
        <f t="shared" si="42"/>
        <v>219641.38051250781</v>
      </c>
      <c r="J144" s="4">
        <f t="shared" si="39"/>
        <v>0</v>
      </c>
      <c r="K144" s="4">
        <f t="shared" si="43"/>
        <v>0</v>
      </c>
      <c r="L144" s="4">
        <f t="shared" si="38"/>
        <v>0</v>
      </c>
      <c r="M144" s="4">
        <f t="shared" si="44"/>
        <v>0</v>
      </c>
    </row>
    <row r="145" spans="2:13" x14ac:dyDescent="0.25">
      <c r="B145">
        <v>2059</v>
      </c>
      <c r="C145" s="4">
        <f t="shared" si="45"/>
        <v>3880331.0557209714</v>
      </c>
      <c r="E145" s="38"/>
      <c r="F145" s="38">
        <f t="shared" si="40"/>
        <v>0</v>
      </c>
      <c r="G145" s="4">
        <f t="shared" si="41"/>
        <v>3880331.0557209714</v>
      </c>
      <c r="H145" s="4">
        <f t="shared" si="42"/>
        <v>232819.86334325827</v>
      </c>
      <c r="J145" s="4">
        <f t="shared" si="39"/>
        <v>0</v>
      </c>
      <c r="K145" s="4">
        <f t="shared" si="43"/>
        <v>0</v>
      </c>
      <c r="L145" s="4">
        <f t="shared" si="38"/>
        <v>0</v>
      </c>
      <c r="M145" s="4">
        <f t="shared" si="44"/>
        <v>0</v>
      </c>
    </row>
    <row r="146" spans="2:13" x14ac:dyDescent="0.25">
      <c r="B146">
        <v>2060</v>
      </c>
      <c r="C146" s="4">
        <f t="shared" si="45"/>
        <v>4113150.9190642298</v>
      </c>
      <c r="E146" s="38"/>
      <c r="F146" s="38">
        <f t="shared" si="40"/>
        <v>0</v>
      </c>
      <c r="G146" s="4">
        <f t="shared" si="41"/>
        <v>4113150.9190642298</v>
      </c>
      <c r="H146" s="4">
        <f t="shared" si="42"/>
        <v>246789.05514385377</v>
      </c>
      <c r="J146" s="4">
        <f t="shared" si="39"/>
        <v>0</v>
      </c>
      <c r="K146" s="4">
        <f t="shared" si="43"/>
        <v>0</v>
      </c>
      <c r="L146" s="4">
        <f t="shared" si="38"/>
        <v>0</v>
      </c>
      <c r="M146" s="4">
        <f t="shared" si="44"/>
        <v>0</v>
      </c>
    </row>
    <row r="147" spans="2:13" x14ac:dyDescent="0.25">
      <c r="B147">
        <v>2061</v>
      </c>
      <c r="C147" s="4">
        <f t="shared" si="45"/>
        <v>4359939.9742080839</v>
      </c>
      <c r="E147" s="38"/>
      <c r="F147" s="38">
        <f t="shared" si="40"/>
        <v>0</v>
      </c>
      <c r="G147" s="4">
        <f t="shared" si="41"/>
        <v>4359939.9742080839</v>
      </c>
      <c r="H147" s="4">
        <f t="shared" si="42"/>
        <v>261596.39845248504</v>
      </c>
      <c r="J147" s="4">
        <f t="shared" si="39"/>
        <v>0</v>
      </c>
      <c r="K147" s="4">
        <f t="shared" si="43"/>
        <v>0</v>
      </c>
      <c r="L147" s="4">
        <f t="shared" si="38"/>
        <v>0</v>
      </c>
      <c r="M147" s="4">
        <f t="shared" si="44"/>
        <v>0</v>
      </c>
    </row>
    <row r="148" spans="2:13" x14ac:dyDescent="0.25">
      <c r="B148">
        <v>2062</v>
      </c>
      <c r="C148" s="4">
        <f t="shared" si="45"/>
        <v>4621536.3726605689</v>
      </c>
      <c r="E148" s="38"/>
      <c r="F148" s="38">
        <f t="shared" si="40"/>
        <v>0</v>
      </c>
      <c r="G148" s="4">
        <f t="shared" si="41"/>
        <v>4621536.3726605689</v>
      </c>
      <c r="H148" s="4">
        <f t="shared" si="42"/>
        <v>277292.18235963414</v>
      </c>
      <c r="J148" s="4">
        <f t="shared" si="39"/>
        <v>0</v>
      </c>
      <c r="K148" s="4">
        <f t="shared" si="43"/>
        <v>0</v>
      </c>
      <c r="L148" s="4">
        <f t="shared" si="38"/>
        <v>0</v>
      </c>
      <c r="M148" s="4">
        <f t="shared" si="44"/>
        <v>0</v>
      </c>
    </row>
    <row r="149" spans="2:13" x14ac:dyDescent="0.25">
      <c r="B149">
        <v>2063</v>
      </c>
      <c r="C149" s="4">
        <f t="shared" si="45"/>
        <v>4898828.5550202029</v>
      </c>
      <c r="E149" s="38"/>
      <c r="F149" s="38">
        <f t="shared" si="40"/>
        <v>0</v>
      </c>
      <c r="G149" s="4">
        <f t="shared" si="41"/>
        <v>4898828.5550202029</v>
      </c>
      <c r="H149" s="4">
        <f t="shared" si="42"/>
        <v>293929.71330121218</v>
      </c>
      <c r="J149" s="4">
        <f t="shared" si="39"/>
        <v>0</v>
      </c>
      <c r="K149" s="4">
        <f t="shared" si="43"/>
        <v>0</v>
      </c>
      <c r="L149" s="4">
        <f t="shared" si="38"/>
        <v>0</v>
      </c>
      <c r="M149" s="4">
        <f t="shared" si="44"/>
        <v>0</v>
      </c>
    </row>
    <row r="150" spans="2:13" x14ac:dyDescent="0.25">
      <c r="B150">
        <v>2064</v>
      </c>
      <c r="C150" s="4">
        <f t="shared" si="45"/>
        <v>5192758.2683214154</v>
      </c>
      <c r="E150" s="38"/>
      <c r="F150" s="38">
        <f t="shared" si="40"/>
        <v>0</v>
      </c>
      <c r="G150" s="4">
        <f t="shared" si="41"/>
        <v>5192758.2683214154</v>
      </c>
      <c r="H150" s="4">
        <f t="shared" si="42"/>
        <v>311565.49609928491</v>
      </c>
      <c r="J150" s="4">
        <f t="shared" si="39"/>
        <v>0</v>
      </c>
      <c r="K150" s="4">
        <f t="shared" si="43"/>
        <v>0</v>
      </c>
      <c r="L150" s="4">
        <f t="shared" si="38"/>
        <v>0</v>
      </c>
      <c r="M150" s="4">
        <f t="shared" si="44"/>
        <v>0</v>
      </c>
    </row>
    <row r="151" spans="2:13" x14ac:dyDescent="0.25">
      <c r="B151">
        <v>2065</v>
      </c>
      <c r="C151" s="4">
        <f t="shared" si="45"/>
        <v>5504323.7644207003</v>
      </c>
      <c r="E151" s="38"/>
      <c r="F151" s="38">
        <f t="shared" si="40"/>
        <v>0</v>
      </c>
      <c r="G151" s="4">
        <f t="shared" si="41"/>
        <v>5504323.7644207003</v>
      </c>
      <c r="H151" s="4">
        <f t="shared" si="42"/>
        <v>330259.42586524202</v>
      </c>
      <c r="J151" s="4">
        <f t="shared" si="39"/>
        <v>0</v>
      </c>
      <c r="K151" s="4">
        <f t="shared" si="43"/>
        <v>0</v>
      </c>
      <c r="L151" s="4">
        <f t="shared" si="38"/>
        <v>0</v>
      </c>
      <c r="M151" s="4">
        <f t="shared" si="44"/>
        <v>0</v>
      </c>
    </row>
    <row r="152" spans="2:13" x14ac:dyDescent="0.25">
      <c r="B152">
        <v>2066</v>
      </c>
      <c r="C152" s="4">
        <f t="shared" si="45"/>
        <v>5834583.1902859425</v>
      </c>
      <c r="E152" s="38"/>
      <c r="F152" s="38">
        <f t="shared" si="40"/>
        <v>0</v>
      </c>
      <c r="G152" s="4">
        <f t="shared" si="41"/>
        <v>5834583.1902859425</v>
      </c>
      <c r="H152" s="4">
        <f t="shared" si="42"/>
        <v>350074.99141715653</v>
      </c>
      <c r="J152" s="4">
        <f t="shared" si="39"/>
        <v>0</v>
      </c>
      <c r="K152" s="4">
        <f t="shared" si="43"/>
        <v>0</v>
      </c>
      <c r="L152" s="4">
        <f t="shared" si="38"/>
        <v>0</v>
      </c>
      <c r="M152" s="4">
        <f t="shared" si="44"/>
        <v>0</v>
      </c>
    </row>
    <row r="153" spans="2:13" x14ac:dyDescent="0.25">
      <c r="B153">
        <v>2067</v>
      </c>
      <c r="C153" s="4">
        <f t="shared" si="45"/>
        <v>6184658.181703099</v>
      </c>
      <c r="E153" s="38"/>
      <c r="F153" s="38">
        <f t="shared" si="40"/>
        <v>0</v>
      </c>
      <c r="G153" s="4">
        <f t="shared" si="41"/>
        <v>6184658.181703099</v>
      </c>
      <c r="H153" s="4">
        <f t="shared" si="42"/>
        <v>371079.49090218591</v>
      </c>
      <c r="J153" s="4">
        <f t="shared" si="39"/>
        <v>0</v>
      </c>
      <c r="K153" s="4">
        <f t="shared" si="43"/>
        <v>0</v>
      </c>
      <c r="L153" s="4">
        <f t="shared" si="38"/>
        <v>0</v>
      </c>
      <c r="M153" s="4">
        <f t="shared" si="44"/>
        <v>0</v>
      </c>
    </row>
    <row r="154" spans="2:13" x14ac:dyDescent="0.25">
      <c r="B154">
        <v>2068</v>
      </c>
      <c r="C154" s="4">
        <f t="shared" si="45"/>
        <v>6555737.6726052854</v>
      </c>
      <c r="E154" s="38"/>
      <c r="F154" s="38">
        <f t="shared" si="40"/>
        <v>0</v>
      </c>
      <c r="G154" s="4">
        <f t="shared" si="41"/>
        <v>6555737.6726052854</v>
      </c>
      <c r="H154" s="4">
        <f t="shared" si="42"/>
        <v>393344.2603563171</v>
      </c>
      <c r="J154" s="4">
        <f t="shared" si="39"/>
        <v>0</v>
      </c>
      <c r="K154" s="4">
        <f t="shared" si="43"/>
        <v>0</v>
      </c>
      <c r="L154" s="4">
        <f t="shared" si="38"/>
        <v>0</v>
      </c>
      <c r="M154" s="4">
        <f t="shared" si="44"/>
        <v>0</v>
      </c>
    </row>
    <row r="155" spans="2:13" x14ac:dyDescent="0.25">
      <c r="B155">
        <v>2069</v>
      </c>
      <c r="C155" s="4">
        <f t="shared" si="45"/>
        <v>6949081.9329616027</v>
      </c>
      <c r="E155" s="38"/>
      <c r="F155" s="38">
        <f t="shared" si="40"/>
        <v>0</v>
      </c>
      <c r="G155" s="4">
        <f t="shared" si="41"/>
        <v>6949081.9329616027</v>
      </c>
      <c r="H155" s="4">
        <f t="shared" si="42"/>
        <v>416944.91597769613</v>
      </c>
      <c r="J155" s="4">
        <f t="shared" si="39"/>
        <v>0</v>
      </c>
      <c r="K155" s="4">
        <f t="shared" si="43"/>
        <v>0</v>
      </c>
      <c r="L155" s="4">
        <f t="shared" si="38"/>
        <v>0</v>
      </c>
      <c r="M155" s="4">
        <f t="shared" si="44"/>
        <v>0</v>
      </c>
    </row>
    <row r="156" spans="2:13" x14ac:dyDescent="0.25">
      <c r="B156">
        <v>2070</v>
      </c>
      <c r="C156" s="4">
        <f t="shared" si="45"/>
        <v>7366026.8489392987</v>
      </c>
      <c r="E156" s="38"/>
      <c r="F156" s="38">
        <f t="shared" si="40"/>
        <v>0</v>
      </c>
      <c r="G156" s="4">
        <f t="shared" si="41"/>
        <v>7366026.8489392987</v>
      </c>
      <c r="H156" s="4">
        <f t="shared" si="42"/>
        <v>441961.61093635793</v>
      </c>
      <c r="J156" s="4">
        <f t="shared" si="39"/>
        <v>0</v>
      </c>
      <c r="K156" s="4">
        <f t="shared" si="43"/>
        <v>0</v>
      </c>
      <c r="L156" s="4">
        <f t="shared" si="38"/>
        <v>0</v>
      </c>
      <c r="M156" s="4">
        <f t="shared" si="44"/>
        <v>0</v>
      </c>
    </row>
    <row r="157" spans="2:13" x14ac:dyDescent="0.25">
      <c r="B157">
        <v>2071</v>
      </c>
      <c r="C157" s="4">
        <f t="shared" si="45"/>
        <v>7807988.4598756563</v>
      </c>
      <c r="E157" s="38"/>
      <c r="F157" s="38">
        <f t="shared" si="40"/>
        <v>0</v>
      </c>
      <c r="G157" s="4">
        <f t="shared" si="41"/>
        <v>7807988.4598756563</v>
      </c>
      <c r="H157" s="4">
        <f t="shared" si="42"/>
        <v>468479.30759253935</v>
      </c>
      <c r="J157" s="4">
        <f t="shared" si="39"/>
        <v>0</v>
      </c>
      <c r="K157" s="4">
        <f t="shared" si="43"/>
        <v>0</v>
      </c>
      <c r="L157" s="4">
        <f t="shared" si="38"/>
        <v>0</v>
      </c>
      <c r="M157" s="4">
        <f t="shared" si="44"/>
        <v>0</v>
      </c>
    </row>
    <row r="158" spans="2:13" x14ac:dyDescent="0.25">
      <c r="B158">
        <v>2072</v>
      </c>
      <c r="C158" s="4">
        <f t="shared" si="45"/>
        <v>8276467.7674681954</v>
      </c>
      <c r="E158" s="38"/>
      <c r="F158" s="38">
        <f t="shared" si="40"/>
        <v>0</v>
      </c>
      <c r="G158" s="4">
        <f t="shared" si="41"/>
        <v>8276467.7674681954</v>
      </c>
      <c r="H158" s="4">
        <f t="shared" si="42"/>
        <v>496588.06604809168</v>
      </c>
      <c r="J158" s="4">
        <f t="shared" si="39"/>
        <v>0</v>
      </c>
      <c r="K158" s="4">
        <f t="shared" si="43"/>
        <v>0</v>
      </c>
      <c r="L158" s="4">
        <f t="shared" si="38"/>
        <v>0</v>
      </c>
      <c r="M158" s="4">
        <f t="shared" si="44"/>
        <v>0</v>
      </c>
    </row>
    <row r="159" spans="2:13" x14ac:dyDescent="0.25">
      <c r="B159">
        <v>2073</v>
      </c>
      <c r="C159" s="4">
        <f t="shared" si="45"/>
        <v>8773055.8335162867</v>
      </c>
      <c r="E159" s="38"/>
      <c r="F159" s="38">
        <f t="shared" si="40"/>
        <v>0</v>
      </c>
      <c r="G159" s="4">
        <f t="shared" si="41"/>
        <v>8773055.8335162867</v>
      </c>
      <c r="H159" s="4">
        <f t="shared" si="42"/>
        <v>526383.35001097713</v>
      </c>
      <c r="J159" s="4">
        <f t="shared" si="39"/>
        <v>0</v>
      </c>
      <c r="K159" s="4">
        <f t="shared" si="43"/>
        <v>0</v>
      </c>
      <c r="L159" s="4">
        <f t="shared" si="38"/>
        <v>0</v>
      </c>
      <c r="M159" s="4">
        <f t="shared" si="44"/>
        <v>0</v>
      </c>
    </row>
    <row r="160" spans="2:13" x14ac:dyDescent="0.25">
      <c r="B160">
        <v>2074</v>
      </c>
      <c r="C160" s="4">
        <f t="shared" si="45"/>
        <v>9299439.1835272647</v>
      </c>
      <c r="E160" s="38"/>
      <c r="F160" s="38">
        <f t="shared" si="40"/>
        <v>0</v>
      </c>
      <c r="G160" s="4">
        <f t="shared" si="41"/>
        <v>9299439.1835272647</v>
      </c>
      <c r="H160" s="4">
        <f t="shared" si="42"/>
        <v>557966.35101163585</v>
      </c>
      <c r="J160" s="4">
        <f t="shared" si="39"/>
        <v>0</v>
      </c>
      <c r="K160" s="4">
        <f t="shared" si="43"/>
        <v>0</v>
      </c>
      <c r="L160" s="4">
        <f t="shared" si="38"/>
        <v>0</v>
      </c>
      <c r="M160" s="4">
        <f t="shared" si="44"/>
        <v>0</v>
      </c>
    </row>
    <row r="161" spans="2:13" x14ac:dyDescent="0.25">
      <c r="B161">
        <v>2075</v>
      </c>
      <c r="C161" s="4">
        <f t="shared" si="45"/>
        <v>9857405.5345389005</v>
      </c>
      <c r="E161" s="38"/>
      <c r="F161" s="38">
        <f t="shared" ref="F161:F167" si="46">IF(E161&gt;0,$E$2,0)</f>
        <v>0</v>
      </c>
      <c r="G161" s="4">
        <f t="shared" ref="G161:G167" si="47">C161+SUM(D161)-SUM(E161:F161)</f>
        <v>9857405.5345389005</v>
      </c>
      <c r="H161" s="4">
        <f t="shared" ref="H161:H167" si="48">G161*E$1</f>
        <v>591444.33207233401</v>
      </c>
      <c r="J161" s="4">
        <f t="shared" si="39"/>
        <v>0</v>
      </c>
      <c r="K161" s="4">
        <f t="shared" ref="K161:K192" si="49">IF(J161-($H$3+E162)&lt;0,J161,$H$3+E161)</f>
        <v>0</v>
      </c>
      <c r="L161" s="4">
        <f t="shared" si="38"/>
        <v>0</v>
      </c>
      <c r="M161" s="4">
        <f t="shared" ref="M161:M167" si="50">L161*$H$2</f>
        <v>0</v>
      </c>
    </row>
    <row r="162" spans="2:13" x14ac:dyDescent="0.25">
      <c r="B162">
        <v>2076</v>
      </c>
      <c r="C162" s="4">
        <f t="shared" ref="C162:C167" si="51">G161+H161</f>
        <v>10448849.866611235</v>
      </c>
      <c r="E162" s="38"/>
      <c r="F162" s="38">
        <f t="shared" si="46"/>
        <v>0</v>
      </c>
      <c r="G162" s="4">
        <f t="shared" si="47"/>
        <v>10448849.866611235</v>
      </c>
      <c r="H162" s="4">
        <f t="shared" si="48"/>
        <v>626930.9919966741</v>
      </c>
      <c r="J162" s="4">
        <f t="shared" si="39"/>
        <v>0</v>
      </c>
      <c r="K162" s="4">
        <f t="shared" si="49"/>
        <v>0</v>
      </c>
      <c r="L162" s="4">
        <f t="shared" ref="L162:L166" si="52">J162-K162</f>
        <v>0</v>
      </c>
      <c r="M162" s="4">
        <f t="shared" si="50"/>
        <v>0</v>
      </c>
    </row>
    <row r="163" spans="2:13" x14ac:dyDescent="0.25">
      <c r="B163">
        <v>2077</v>
      </c>
      <c r="C163" s="4">
        <f t="shared" si="51"/>
        <v>11075780.858607909</v>
      </c>
      <c r="E163" s="38"/>
      <c r="F163" s="38">
        <f t="shared" si="46"/>
        <v>0</v>
      </c>
      <c r="G163" s="4">
        <f t="shared" si="47"/>
        <v>11075780.858607909</v>
      </c>
      <c r="H163" s="4">
        <f t="shared" si="48"/>
        <v>664546.8515164745</v>
      </c>
      <c r="J163" s="4">
        <f t="shared" ref="J163:J166" si="53">L162+M162</f>
        <v>0</v>
      </c>
      <c r="K163" s="4">
        <f t="shared" si="49"/>
        <v>0</v>
      </c>
      <c r="L163" s="4">
        <f t="shared" si="52"/>
        <v>0</v>
      </c>
      <c r="M163" s="4">
        <f t="shared" si="50"/>
        <v>0</v>
      </c>
    </row>
    <row r="164" spans="2:13" x14ac:dyDescent="0.25">
      <c r="B164">
        <v>2078</v>
      </c>
      <c r="C164" s="4">
        <f t="shared" si="51"/>
        <v>11740327.710124383</v>
      </c>
      <c r="E164" s="38"/>
      <c r="F164" s="38">
        <f t="shared" si="46"/>
        <v>0</v>
      </c>
      <c r="G164" s="4">
        <f t="shared" si="47"/>
        <v>11740327.710124383</v>
      </c>
      <c r="H164" s="4">
        <f t="shared" si="48"/>
        <v>704419.66260746296</v>
      </c>
      <c r="J164" s="4">
        <f t="shared" si="53"/>
        <v>0</v>
      </c>
      <c r="K164" s="4">
        <f t="shared" si="49"/>
        <v>0</v>
      </c>
      <c r="L164" s="4">
        <f t="shared" si="52"/>
        <v>0</v>
      </c>
      <c r="M164" s="4">
        <f t="shared" si="50"/>
        <v>0</v>
      </c>
    </row>
    <row r="165" spans="2:13" x14ac:dyDescent="0.25">
      <c r="B165">
        <v>2079</v>
      </c>
      <c r="C165" s="4">
        <f t="shared" si="51"/>
        <v>12444747.372731846</v>
      </c>
      <c r="E165" s="38"/>
      <c r="F165" s="38">
        <f t="shared" si="46"/>
        <v>0</v>
      </c>
      <c r="G165" s="4">
        <f t="shared" si="47"/>
        <v>12444747.372731846</v>
      </c>
      <c r="H165" s="4">
        <f t="shared" si="48"/>
        <v>746684.84236391075</v>
      </c>
      <c r="J165" s="4">
        <f t="shared" si="53"/>
        <v>0</v>
      </c>
      <c r="K165" s="4">
        <f t="shared" si="49"/>
        <v>0</v>
      </c>
      <c r="L165" s="4">
        <f t="shared" si="52"/>
        <v>0</v>
      </c>
      <c r="M165" s="4">
        <f t="shared" si="50"/>
        <v>0</v>
      </c>
    </row>
    <row r="166" spans="2:13" x14ac:dyDescent="0.25">
      <c r="B166">
        <v>2080</v>
      </c>
      <c r="C166" s="4">
        <f t="shared" si="51"/>
        <v>13191432.215095757</v>
      </c>
      <c r="E166" s="38"/>
      <c r="F166" s="38">
        <f t="shared" si="46"/>
        <v>0</v>
      </c>
      <c r="G166" s="4">
        <f t="shared" si="47"/>
        <v>13191432.215095757</v>
      </c>
      <c r="H166" s="4">
        <f t="shared" si="48"/>
        <v>791485.93290574534</v>
      </c>
      <c r="J166" s="4">
        <f t="shared" si="53"/>
        <v>0</v>
      </c>
      <c r="K166" s="4">
        <f t="shared" si="49"/>
        <v>0</v>
      </c>
      <c r="L166" s="4">
        <f t="shared" si="52"/>
        <v>0</v>
      </c>
      <c r="M166" s="4">
        <f t="shared" si="50"/>
        <v>0</v>
      </c>
    </row>
    <row r="167" spans="2:13" x14ac:dyDescent="0.25">
      <c r="B167">
        <v>2081</v>
      </c>
      <c r="C167" s="4">
        <f t="shared" si="51"/>
        <v>13982918.148001501</v>
      </c>
      <c r="E167" s="38"/>
      <c r="F167" s="38">
        <f t="shared" si="46"/>
        <v>0</v>
      </c>
      <c r="G167" s="4">
        <f t="shared" si="47"/>
        <v>13982918.148001501</v>
      </c>
      <c r="H167" s="4">
        <f t="shared" si="48"/>
        <v>838975.08888009004</v>
      </c>
      <c r="J167" s="4">
        <f t="shared" ref="J167" si="54">L166+M166</f>
        <v>0</v>
      </c>
      <c r="K167" s="4">
        <f t="shared" si="49"/>
        <v>0</v>
      </c>
      <c r="L167" s="4">
        <f t="shared" ref="L167" si="55">J167-K167</f>
        <v>0</v>
      </c>
      <c r="M167" s="4">
        <f t="shared" si="50"/>
        <v>0</v>
      </c>
    </row>
    <row r="169" spans="2:13" x14ac:dyDescent="0.25">
      <c r="B169" s="1"/>
    </row>
  </sheetData>
  <mergeCells count="2">
    <mergeCell ref="B2:C3"/>
    <mergeCell ref="A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Rockwell Collins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Laird</dc:creator>
  <cp:lastModifiedBy>Alex Laird</cp:lastModifiedBy>
  <dcterms:created xsi:type="dcterms:W3CDTF">2011-10-12T18:16:53Z</dcterms:created>
  <dcterms:modified xsi:type="dcterms:W3CDTF">2011-11-04T04:22:40Z</dcterms:modified>
</cp:coreProperties>
</file>